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80" firstSheet="1" activeTab="13"/>
  </bookViews>
  <sheets>
    <sheet name="目录" sheetId="1" state="hidden" r:id="rId1"/>
    <sheet name="封面" sheetId="2" r:id="rId2"/>
    <sheet name="目录1" sheetId="3" r:id="rId3"/>
    <sheet name="收入" sheetId="4" r:id="rId4"/>
    <sheet name="支出" sheetId="5" r:id="rId5"/>
    <sheet name="平衡表" sheetId="6" r:id="rId6"/>
    <sheet name="一般来源" sheetId="7" r:id="rId7"/>
    <sheet name="一般政府经济" sheetId="8" r:id="rId8"/>
    <sheet name="一般收支（1）" sheetId="9" r:id="rId9"/>
    <sheet name="一般收支（2）" sheetId="10" r:id="rId10"/>
    <sheet name="省对下（1）" sheetId="11" r:id="rId11"/>
    <sheet name="省对下（2）" sheetId="12" r:id="rId12"/>
    <sheet name="社保" sheetId="13" r:id="rId13"/>
    <sheet name="基金收支" sheetId="14" r:id="rId14"/>
    <sheet name="基金明细" sheetId="15" r:id="rId15"/>
    <sheet name="基金调入" sheetId="16" r:id="rId16"/>
    <sheet name="基金来源" sheetId="17" r:id="rId17"/>
    <sheet name="2018经济科目 全 不用" sheetId="18" state="hidden" r:id="rId18"/>
  </sheets>
  <externalReferences>
    <externalReference r:id="rId21"/>
  </externalReferences>
  <definedNames>
    <definedName name="_xlnm._FilterDatabase" localSheetId="14" hidden="1">'基金明细'!$A$5:$D$230</definedName>
    <definedName name="_xlnm._FilterDatabase" localSheetId="13" hidden="1">'基金收支'!$F$5:$H$52</definedName>
    <definedName name="_xlnm._FilterDatabase" localSheetId="3" hidden="1">'收入'!$A$4:$D$31</definedName>
    <definedName name="_xlnm._FilterDatabase" localSheetId="6" hidden="1">'一般来源'!$A$4:$H$213</definedName>
    <definedName name="_xlnm._FilterDatabase" localSheetId="4" hidden="1">'支出'!$A$4:$E$1277</definedName>
    <definedName name="_xlfn.IFERROR" hidden="1">#NAME?</definedName>
    <definedName name="_xlfn.SUMIFS" hidden="1">#NAME?</definedName>
    <definedName name="_xlnm.Print_Area" hidden="1">#N/A</definedName>
    <definedName name="_xlnm.Print_Titles" localSheetId="0">'目录'!$1:$7</definedName>
    <definedName name="_xlnm.Print_Titles" localSheetId="5">'平衡表'!$1:$5</definedName>
    <definedName name="_xlnm.Print_Titles" localSheetId="3">'收入'!$1:$4</definedName>
    <definedName name="_xlnm.Print_Titles" hidden="1">#N/A</definedName>
  </definedNames>
  <calcPr fullCalcOnLoad="1" fullPrecision="0"/>
</workbook>
</file>

<file path=xl/sharedStrings.xml><?xml version="1.0" encoding="utf-8"?>
<sst xmlns="http://schemas.openxmlformats.org/spreadsheetml/2006/main" count="2875" uniqueCount="1739">
  <si>
    <t>大型修缮</t>
  </si>
  <si>
    <t>其他资本性支出</t>
  </si>
  <si>
    <t>商品和服务支出</t>
  </si>
  <si>
    <t>其他队事业单位补助</t>
  </si>
  <si>
    <t>资本性支出（一）</t>
  </si>
  <si>
    <t>资本性支出（二）</t>
  </si>
  <si>
    <t>对企业补助（一）</t>
  </si>
  <si>
    <t>资本金注入</t>
  </si>
  <si>
    <t>政府投资基金股权投资</t>
  </si>
  <si>
    <t>费用补贴</t>
  </si>
  <si>
    <t>利息补贴</t>
  </si>
  <si>
    <t>其他对企业补助</t>
  </si>
  <si>
    <t>对企业补助（二）</t>
  </si>
  <si>
    <t>社会福利和救助</t>
  </si>
  <si>
    <t>助学金</t>
  </si>
  <si>
    <t>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</si>
  <si>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</si>
  <si>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</si>
  <si>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</si>
  <si>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</si>
  <si>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</si>
  <si>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</si>
  <si>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</si>
  <si>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</si>
  <si>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</si>
  <si>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</si>
  <si>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</si>
  <si>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</si>
  <si>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</si>
  <si>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</si>
  <si>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赠与</t>
  </si>
  <si>
    <t>国家赔偿费用支出</t>
  </si>
  <si>
    <t>对民间非赢利组织和群众性自治组织补贴</t>
  </si>
  <si>
    <t>预留</t>
  </si>
  <si>
    <t>表格目录</t>
  </si>
  <si>
    <t>第一部分：2017年一般公共预算执行情况</t>
  </si>
  <si>
    <t>表一：</t>
  </si>
  <si>
    <t>2017年全区地方一般公共预算收入执行情况表（财政快报数）</t>
  </si>
  <si>
    <t>表二：</t>
  </si>
  <si>
    <t>2017年全区一般公共预算支出执行情况表（财政快报数）</t>
  </si>
  <si>
    <t>表三：</t>
  </si>
  <si>
    <t>2017年自治区本级一般公共预算收入执行情况表（财政快报数）</t>
  </si>
  <si>
    <t>表四：</t>
  </si>
  <si>
    <t>2017年自治区本级一般公共预算支出执行情况表（财政快报数）</t>
  </si>
  <si>
    <t>表五：</t>
  </si>
  <si>
    <t>2017年自治区本级公共财政预算全口径收支执行情况表</t>
  </si>
  <si>
    <t>表六：</t>
  </si>
  <si>
    <t>2017年自治区本级一般公共预算全口径支出执行情况表</t>
  </si>
  <si>
    <t>表七：</t>
  </si>
  <si>
    <t>2017年全区各市县财政收支情况（财政快报数）</t>
  </si>
  <si>
    <t>第二部分：2018年一般公共预算草案</t>
  </si>
  <si>
    <t>表八：</t>
  </si>
  <si>
    <t>2018年全区地方一般公共预算收入草案表</t>
  </si>
  <si>
    <t>表九：</t>
  </si>
  <si>
    <t>2018年全区及区本级地方税收收入草案表</t>
  </si>
  <si>
    <t>表十：</t>
  </si>
  <si>
    <t>2018年全区一般公共预算支出明细表</t>
  </si>
  <si>
    <t>表十一：</t>
  </si>
  <si>
    <t>2018年自治区本级一般公共预算收入草案表</t>
  </si>
  <si>
    <t>表十二：</t>
  </si>
  <si>
    <t>2018年自治区财政一般公共预算全口径收支草案表</t>
  </si>
  <si>
    <t>表十三：</t>
  </si>
  <si>
    <t>2018年中央补助我区税收返还和一般性转移支付草案表</t>
  </si>
  <si>
    <t>表十四：</t>
  </si>
  <si>
    <t>2018年自治区补助市县税收返还和一般性转移支付草案表</t>
  </si>
  <si>
    <t>表十五：</t>
  </si>
  <si>
    <t>2018年自治区本级一般公共预算全口径支出草案表</t>
  </si>
  <si>
    <t>表十六：</t>
  </si>
  <si>
    <t>中央提前下达2018年专项转移支付明细表</t>
  </si>
  <si>
    <t>表十七：</t>
  </si>
  <si>
    <t>自治区提前下达市县2018年专项转移支付明细表</t>
  </si>
  <si>
    <t>表十八：</t>
  </si>
  <si>
    <t>2018年自治区本级一般公共预算支出功能分类科目表（到项级）</t>
  </si>
  <si>
    <t>表十九：</t>
  </si>
  <si>
    <t>2018年自治区本级一般公共预算全口径支出经济分类科目表</t>
  </si>
  <si>
    <t>表二十：</t>
  </si>
  <si>
    <t>2018年自治区本级一般公共预算支出经济分类科目表</t>
  </si>
  <si>
    <t>表二十一：</t>
  </si>
  <si>
    <t>2018年自治区本级一般公共预算基本支出经济分类科目表</t>
  </si>
  <si>
    <t>表二十二：</t>
  </si>
  <si>
    <t>2018年自治区对市县返还性支出预算草案表（分地区）</t>
  </si>
  <si>
    <t>表二十三：</t>
  </si>
  <si>
    <t>2018年自治区对市县公共预算一般性转移支付预算草案表（分地区）</t>
  </si>
  <si>
    <t>表二十四：</t>
  </si>
  <si>
    <t>2018年自治区对市县公共预算专项转移支付预算草案表（分地区）</t>
  </si>
  <si>
    <t>第三部分：政府性基金预算、社保基金预算、国资预算、政府债务</t>
  </si>
  <si>
    <t>全区及区本级政府性基金预算2017年执行情况及2018年预算草案表（共11张表）</t>
  </si>
  <si>
    <t>全区社会保险基金预算2017年执行情况及2018年预算草案表（共10张表）</t>
  </si>
  <si>
    <t>全区及区本级国有资本经营预算2017年执行情况及2018年预算草案表（共7张表）</t>
  </si>
  <si>
    <t>全区及区本级政府债务情况表（1张表）</t>
  </si>
  <si>
    <t>单位:万元</t>
  </si>
  <si>
    <t>项    目</t>
  </si>
  <si>
    <t>上年决算（执行)数</t>
  </si>
  <si>
    <t>比上年完成数增减%</t>
  </si>
  <si>
    <t>地方一般公共预算收入</t>
  </si>
  <si>
    <t>一、税收收入</t>
  </si>
  <si>
    <t xml:space="preserve">  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</si>
  <si>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</si>
  <si>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</si>
  <si>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</si>
  <si>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</si>
  <si>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</si>
  <si>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</si>
  <si>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</si>
  <si>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</si>
  <si>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</si>
  <si>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</si>
  <si>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</si>
  <si>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</si>
  <si>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</si>
  <si>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</si>
  <si>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</si>
  <si>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</si>
  <si>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</si>
  <si>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</si>
  <si>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</si>
  <si>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</si>
  <si>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</si>
  <si>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</si>
  <si>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</si>
  <si>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</si>
  <si>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表二</t>
  </si>
  <si>
    <t>单位：万元</t>
  </si>
  <si>
    <t>项目</t>
  </si>
  <si>
    <t>预算数</t>
  </si>
  <si>
    <t>合计</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</si>
  <si>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</si>
  <si>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</si>
  <si>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</si>
  <si>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</si>
  <si>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</si>
  <si>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</si>
  <si>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</si>
  <si>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</si>
  <si>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</si>
  <si>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</si>
  <si>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</si>
  <si>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</si>
  <si>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</si>
  <si>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</si>
  <si>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</si>
  <si>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</si>
  <si>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</si>
  <si>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</si>
  <si>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</si>
  <si>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</si>
  <si>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</si>
  <si>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</si>
  <si>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</si>
  <si>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</si>
  <si>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</si>
  <si>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</si>
  <si>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</si>
  <si>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</si>
  <si>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</si>
  <si>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</si>
  <si>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</si>
  <si>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</si>
  <si>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</si>
  <si>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</si>
  <si>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</si>
  <si>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</si>
  <si>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</si>
  <si>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</si>
  <si>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</si>
  <si>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</si>
  <si>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</si>
  <si>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</si>
  <si>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</si>
  <si>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</si>
  <si>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</si>
  <si>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</si>
  <si>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</si>
  <si>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</si>
  <si>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</si>
  <si>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</si>
  <si>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</si>
  <si>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</si>
  <si>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</si>
  <si>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</si>
  <si>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</si>
  <si>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</si>
  <si>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</si>
  <si>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</si>
  <si>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</si>
  <si>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</si>
  <si>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</si>
  <si>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</si>
  <si>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</si>
  <si>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</si>
  <si>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</si>
  <si>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</si>
  <si>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</si>
  <si>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</si>
  <si>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</si>
  <si>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</si>
  <si>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</si>
  <si>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</si>
  <si>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其他纪检监察事务支出</t>
  </si>
  <si>
    <t xml:space="preserve">      其他商业服务业等支出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</si>
  <si>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</si>
  <si>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</si>
  <si>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</si>
  <si>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</si>
  <si>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</si>
  <si>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</si>
  <si>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</si>
  <si>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</si>
  <si>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</si>
  <si>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</si>
  <si>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</si>
  <si>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</si>
  <si>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</si>
  <si>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</si>
  <si>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</si>
  <si>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</si>
  <si>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</si>
  <si>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</si>
  <si>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</si>
  <si>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</si>
  <si>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</si>
  <si>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</si>
  <si>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</si>
  <si>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</si>
  <si>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</si>
  <si>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</si>
  <si>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</si>
  <si>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</si>
  <si>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</si>
  <si>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</si>
  <si>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</si>
  <si>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</si>
  <si>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</si>
  <si>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</si>
  <si>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</si>
  <si>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</si>
  <si>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</si>
  <si>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</si>
  <si>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</si>
  <si>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</si>
  <si>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</si>
  <si>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</si>
  <si>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</si>
  <si>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</si>
  <si>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</si>
  <si>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</si>
  <si>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</si>
  <si>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</si>
  <si>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</si>
  <si>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</si>
  <si>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</si>
  <si>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</si>
  <si>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</si>
  <si>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</si>
  <si>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</si>
  <si>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</si>
  <si>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</si>
  <si>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</si>
  <si>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</si>
  <si>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</si>
  <si>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</si>
  <si>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</si>
  <si>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</si>
  <si>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</si>
  <si>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</si>
  <si>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</si>
  <si>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</si>
  <si>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</si>
  <si>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</si>
  <si>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</si>
  <si>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</si>
  <si>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</si>
  <si>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</si>
  <si>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</si>
  <si>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</si>
  <si>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</si>
  <si>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</si>
  <si>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</si>
  <si>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</si>
  <si>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</si>
  <si>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</si>
  <si>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</si>
  <si>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</si>
  <si>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</si>
  <si>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</si>
  <si>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</si>
  <si>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</si>
  <si>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</si>
  <si>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</si>
  <si>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</si>
  <si>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</si>
  <si>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</si>
  <si>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</si>
  <si>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</si>
  <si>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</si>
  <si>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</si>
  <si>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</si>
  <si>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</si>
  <si>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</si>
  <si>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</si>
  <si>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</si>
  <si>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</si>
  <si>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</si>
  <si>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</si>
  <si>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</si>
  <si>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</si>
  <si>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</si>
  <si>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</si>
  <si>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</si>
  <si>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</si>
  <si>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</si>
  <si>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</si>
  <si>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</si>
  <si>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</si>
  <si>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</si>
  <si>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</si>
  <si>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</si>
  <si>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</si>
  <si>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</si>
  <si>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</si>
  <si>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</si>
  <si>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</si>
  <si>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</si>
  <si>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</si>
  <si>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</si>
  <si>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</si>
  <si>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</si>
  <si>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</si>
  <si>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</si>
  <si>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</si>
  <si>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</si>
  <si>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</si>
  <si>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</si>
  <si>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</si>
  <si>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</si>
  <si>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</si>
  <si>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</si>
  <si>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</si>
  <si>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</si>
  <si>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</si>
  <si>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</si>
  <si>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</si>
  <si>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</si>
  <si>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</si>
  <si>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</si>
  <si>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</si>
  <si>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</si>
  <si>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</si>
  <si>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</si>
  <si>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</si>
  <si>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</si>
  <si>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</si>
  <si>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</si>
  <si>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</si>
  <si>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</si>
  <si>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</si>
  <si>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</si>
  <si>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</si>
  <si>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</si>
  <si>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</si>
  <si>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</si>
  <si>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</si>
  <si>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</si>
  <si>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</si>
  <si>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</si>
  <si>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</si>
  <si>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</si>
  <si>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</si>
  <si>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企业职工基本养老保险基金</t>
  </si>
  <si>
    <t>城乡居民基本养老保险基金</t>
  </si>
  <si>
    <t>职工基本医疗保险(含生育保险)基金</t>
  </si>
  <si>
    <t>城乡居民基本医疗保险基金</t>
  </si>
  <si>
    <t>工伤保险基金</t>
  </si>
  <si>
    <t>失业保险基金</t>
  </si>
  <si>
    <t xml:space="preserve">    其中:1.社会保险费收入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</si>
  <si>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</si>
  <si>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</si>
  <si>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</si>
  <si>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</si>
  <si>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</si>
  <si>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</si>
  <si>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</si>
  <si>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 xml:space="preserve">    其中:1.社会保险待遇支出</t>
  </si>
  <si>
    <t xml:space="preserve">         2.其他支出</t>
  </si>
  <si>
    <t xml:space="preserve">         3.转移支出</t>
  </si>
  <si>
    <t xml:space="preserve">         4.中央调剂基金支出（中央专用）</t>
  </si>
  <si>
    <t xml:space="preserve">         5.中央调剂资金支出（省级专用）</t>
  </si>
  <si>
    <t>表九</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</si>
  <si>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</si>
  <si>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</si>
  <si>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</si>
  <si>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</si>
  <si>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</si>
  <si>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</si>
  <si>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</si>
  <si>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</si>
  <si>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</si>
  <si>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</si>
  <si>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</si>
  <si>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</si>
  <si>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</si>
  <si>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</si>
  <si>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</si>
  <si>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</si>
  <si>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</si>
  <si>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</si>
  <si>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</si>
  <si>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</si>
  <si>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</si>
  <si>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</si>
  <si>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</si>
  <si>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</si>
  <si>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</si>
  <si>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</si>
  <si>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</si>
  <si>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</si>
  <si>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</si>
  <si>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</si>
  <si>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</si>
  <si>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</si>
  <si>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</si>
  <si>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</si>
  <si>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</si>
  <si>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</si>
  <si>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</si>
  <si>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</si>
  <si>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</si>
  <si>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</si>
  <si>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</si>
  <si>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</si>
  <si>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</si>
  <si>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</si>
  <si>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</si>
  <si>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</si>
  <si>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</si>
  <si>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</si>
  <si>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</si>
  <si>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</si>
  <si>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</si>
  <si>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</si>
  <si>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</si>
  <si>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</si>
  <si>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</si>
  <si>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</si>
  <si>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文化和旅游市场管理</t>
  </si>
  <si>
    <t xml:space="preserve">      旅游宣传</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</si>
  <si>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</si>
  <si>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</si>
  <si>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</si>
  <si>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</si>
  <si>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</si>
  <si>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</si>
  <si>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</si>
  <si>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</si>
  <si>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</si>
  <si>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</si>
  <si>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</si>
  <si>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</si>
  <si>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</si>
  <si>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</si>
  <si>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</si>
  <si>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</si>
  <si>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</si>
  <si>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</si>
  <si>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</si>
  <si>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</si>
  <si>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</si>
  <si>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</si>
  <si>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</si>
  <si>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</si>
  <si>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宣传文化发展专项支出</t>
  </si>
  <si>
    <t xml:space="preserve">      文化产业发展专项支出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</si>
  <si>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</si>
  <si>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</si>
  <si>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</si>
  <si>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</si>
  <si>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</si>
  <si>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</si>
  <si>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</si>
  <si>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</si>
  <si>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</si>
  <si>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</si>
  <si>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</si>
  <si>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</si>
  <si>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行政区划和地名管理</t>
  </si>
  <si>
    <t xml:space="preserve">      其他民政管理事务支出</t>
  </si>
  <si>
    <t xml:space="preserve">    补充全国社会保障基金</t>
  </si>
  <si>
    <t xml:space="preserve">      用一般公共预算补充基金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</si>
  <si>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</si>
  <si>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</si>
  <si>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</si>
  <si>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</si>
  <si>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</si>
  <si>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</si>
  <si>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</si>
  <si>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</si>
  <si>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</si>
  <si>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</si>
  <si>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</si>
  <si>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</si>
  <si>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</si>
  <si>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</si>
  <si>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</si>
  <si>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</si>
  <si>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</si>
  <si>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</si>
  <si>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</si>
  <si>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</si>
  <si>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</si>
  <si>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</si>
  <si>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</si>
  <si>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</si>
  <si>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</si>
  <si>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</si>
  <si>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</si>
  <si>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</si>
  <si>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</si>
  <si>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</si>
  <si>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</si>
  <si>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</si>
  <si>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</si>
  <si>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</si>
  <si>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</si>
  <si>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</si>
  <si>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</si>
  <si>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</si>
  <si>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</si>
  <si>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</si>
  <si>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</si>
  <si>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</si>
  <si>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</si>
  <si>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</si>
  <si>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</si>
  <si>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</si>
  <si>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</si>
  <si>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</si>
  <si>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</si>
  <si>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</si>
  <si>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</si>
  <si>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</si>
  <si>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</si>
  <si>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</si>
  <si>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</si>
  <si>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</si>
  <si>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</si>
  <si>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</si>
  <si>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</si>
  <si>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</si>
  <si>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</si>
  <si>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</si>
  <si>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</si>
  <si>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</si>
  <si>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</si>
  <si>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</si>
  <si>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</si>
  <si>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</si>
  <si>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</si>
  <si>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</si>
  <si>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</si>
  <si>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</si>
  <si>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</si>
  <si>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</si>
  <si>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</si>
  <si>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</si>
  <si>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</si>
  <si>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卫生健康管理事务</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</si>
  <si>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</si>
  <si>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</si>
  <si>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</si>
  <si>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</si>
  <si>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</si>
  <si>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</si>
  <si>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</si>
  <si>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</si>
  <si>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</si>
  <si>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</si>
  <si>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</si>
  <si>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</si>
  <si>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</si>
  <si>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</si>
  <si>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</si>
  <si>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</si>
  <si>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</si>
  <si>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</si>
  <si>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</si>
  <si>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</si>
  <si>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</si>
  <si>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</si>
  <si>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</si>
  <si>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</si>
  <si>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</si>
  <si>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</si>
  <si>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</si>
  <si>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</si>
  <si>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</si>
  <si>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</si>
  <si>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</si>
  <si>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</si>
  <si>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</si>
  <si>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</si>
  <si>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</si>
  <si>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</si>
  <si>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</si>
  <si>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</si>
  <si>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</si>
  <si>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</si>
  <si>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</si>
  <si>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</si>
  <si>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</si>
  <si>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</si>
  <si>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</si>
  <si>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</si>
  <si>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</si>
  <si>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</si>
  <si>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</si>
  <si>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</si>
  <si>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</si>
  <si>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</si>
  <si>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</si>
  <si>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</si>
  <si>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</si>
  <si>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</si>
  <si>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</si>
  <si>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</si>
  <si>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</si>
  <si>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</si>
  <si>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</si>
  <si>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</si>
  <si>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</si>
  <si>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</si>
  <si>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</si>
  <si>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</si>
  <si>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</si>
  <si>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</si>
  <si>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</si>
  <si>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</si>
  <si>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</si>
  <si>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</si>
  <si>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</si>
  <si>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</si>
  <si>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</si>
  <si>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</si>
  <si>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</si>
  <si>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</si>
  <si>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</si>
  <si>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</si>
  <si>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</si>
  <si>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</si>
  <si>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</si>
  <si>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</si>
  <si>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</si>
  <si>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</si>
  <si>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</si>
  <si>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</si>
  <si>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</si>
  <si>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</si>
  <si>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</si>
  <si>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预算数为决算（执行）数%</t>
  </si>
  <si>
    <t xml:space="preserve">      发票管理及税务登记</t>
  </si>
  <si>
    <t xml:space="preserve">      检验检疫</t>
  </si>
  <si>
    <t xml:space="preserve">      巡视工作</t>
  </si>
  <si>
    <t xml:space="preserve">      工会事务</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</si>
  <si>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</si>
  <si>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</si>
  <si>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</si>
  <si>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</si>
  <si>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</si>
  <si>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</si>
  <si>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</si>
  <si>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特勤业务</t>
  </si>
  <si>
    <t xml:space="preserve">      移民事务</t>
  </si>
  <si>
    <t xml:space="preserve">      中等职业教育</t>
  </si>
  <si>
    <t xml:space="preserve">      其他科技重大项目</t>
  </si>
  <si>
    <t>七、文化旅游体育与传媒支出</t>
  </si>
  <si>
    <t xml:space="preserve">      文化和旅游交流与合作</t>
  </si>
  <si>
    <t xml:space="preserve">      文化和旅游管理事务</t>
  </si>
  <si>
    <t xml:space="preserve">      其他文化和旅游支出</t>
  </si>
  <si>
    <t xml:space="preserve">      监测监管</t>
  </si>
  <si>
    <t xml:space="preserve">    其他文化旅游体育与传媒支出</t>
  </si>
  <si>
    <t xml:space="preserve">      其他文化旅游体育与传媒支出</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</si>
  <si>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</si>
  <si>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</si>
  <si>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</si>
  <si>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</si>
  <si>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</si>
  <si>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</si>
  <si>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</si>
  <si>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</si>
  <si>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</si>
  <si>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</si>
  <si>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九、卫生健康支出</t>
  </si>
  <si>
    <t xml:space="preserve">      其他卫生健康管理事务支出</t>
  </si>
  <si>
    <t xml:space="preserve">      妇幼保健医院</t>
  </si>
  <si>
    <t xml:space="preserve">      康复医院</t>
  </si>
  <si>
    <t xml:space="preserve">      重大公共卫生服务</t>
  </si>
  <si>
    <t xml:space="preserve">      生态环境国际合作及履约</t>
  </si>
  <si>
    <t xml:space="preserve">      应对气候变化管理事务</t>
  </si>
  <si>
    <t xml:space="preserve">    退耕还林还草</t>
  </si>
  <si>
    <t xml:space="preserve">      其他退耕还林还草支出</t>
  </si>
  <si>
    <t xml:space="preserve">      生态环境执法监察</t>
  </si>
  <si>
    <t xml:space="preserve">    城乡社区管理事务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</si>
  <si>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</si>
  <si>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</si>
  <si>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</si>
  <si>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</si>
  <si>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</si>
  <si>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</si>
  <si>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</si>
  <si>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</si>
  <si>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</si>
  <si>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</si>
  <si>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</si>
  <si>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</si>
  <si>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</si>
  <si>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</si>
  <si>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</si>
  <si>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机关服务</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</si>
  <si>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</si>
  <si>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</si>
  <si>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</si>
  <si>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</si>
  <si>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</si>
  <si>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</si>
  <si>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</si>
  <si>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</si>
  <si>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</si>
  <si>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</si>
  <si>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</si>
  <si>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</si>
  <si>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</si>
  <si>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</si>
  <si>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</si>
  <si>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</si>
  <si>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</si>
  <si>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</si>
  <si>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</si>
  <si>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</si>
  <si>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</si>
  <si>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</si>
  <si>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</si>
  <si>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</si>
  <si>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</si>
  <si>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</si>
  <si>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</si>
  <si>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</si>
  <si>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</si>
  <si>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</si>
  <si>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</si>
  <si>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</si>
  <si>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</si>
  <si>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</si>
  <si>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</si>
  <si>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</si>
  <si>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</si>
  <si>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</si>
  <si>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</si>
  <si>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</si>
  <si>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</si>
  <si>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</si>
  <si>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</si>
  <si>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</si>
  <si>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</si>
  <si>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</si>
  <si>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</si>
  <si>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</si>
  <si>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</si>
  <si>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</si>
  <si>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</si>
  <si>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</si>
  <si>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</si>
  <si>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</si>
  <si>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</si>
  <si>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</si>
  <si>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</si>
  <si>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</si>
  <si>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</si>
  <si>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</si>
  <si>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</si>
  <si>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</si>
  <si>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</si>
  <si>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</si>
  <si>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</si>
  <si>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</si>
  <si>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</si>
  <si>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</si>
  <si>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</si>
  <si>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</si>
  <si>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</si>
  <si>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</si>
  <si>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</si>
  <si>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</si>
  <si>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</si>
  <si>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</si>
  <si>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</si>
  <si>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</si>
  <si>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</si>
  <si>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</si>
  <si>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</si>
  <si>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</si>
  <si>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</si>
  <si>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</si>
  <si>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</si>
  <si>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</si>
  <si>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</si>
  <si>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</si>
  <si>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</si>
  <si>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</si>
  <si>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</si>
  <si>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</si>
  <si>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</si>
  <si>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</si>
  <si>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</si>
  <si>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</si>
  <si>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</si>
  <si>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</si>
  <si>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</si>
  <si>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</si>
  <si>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</si>
  <si>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</si>
  <si>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</si>
  <si>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</si>
  <si>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</si>
  <si>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</si>
  <si>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</si>
  <si>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</si>
  <si>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</si>
  <si>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</si>
  <si>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</si>
  <si>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</si>
  <si>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</si>
  <si>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</si>
  <si>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</si>
  <si>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</si>
  <si>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</si>
  <si>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</si>
  <si>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</si>
  <si>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</si>
  <si>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</si>
  <si>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</si>
  <si>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</si>
  <si>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</si>
  <si>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</si>
  <si>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</si>
  <si>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</si>
  <si>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</si>
  <si>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</si>
  <si>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</si>
  <si>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</si>
  <si>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</si>
  <si>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</si>
  <si>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</si>
  <si>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</si>
  <si>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</si>
  <si>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</si>
  <si>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</si>
  <si>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</si>
  <si>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</si>
  <si>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</si>
  <si>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</si>
  <si>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</si>
  <si>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</si>
  <si>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</si>
  <si>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</si>
  <si>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</si>
  <si>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</si>
  <si>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</si>
  <si>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</si>
  <si>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</si>
  <si>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</si>
  <si>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</si>
  <si>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</si>
  <si>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</si>
  <si>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</si>
  <si>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</si>
  <si>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</si>
  <si>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</si>
  <si>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</si>
  <si>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</si>
  <si>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</si>
  <si>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</si>
  <si>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</si>
  <si>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</si>
  <si>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</si>
  <si>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</si>
  <si>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</si>
  <si>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</si>
  <si>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</si>
  <si>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</si>
  <si>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</si>
  <si>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</si>
  <si>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</si>
  <si>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</si>
  <si>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</si>
  <si>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</si>
  <si>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</si>
  <si>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</si>
  <si>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</si>
  <si>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</si>
  <si>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</si>
  <si>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</si>
  <si>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</si>
  <si>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</si>
  <si>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</si>
  <si>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</si>
  <si>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</si>
  <si>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</si>
  <si>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</si>
  <si>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</si>
  <si>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</si>
  <si>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</si>
  <si>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</si>
  <si>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</si>
  <si>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</si>
  <si>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</si>
  <si>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</si>
  <si>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</si>
  <si>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</si>
  <si>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</si>
  <si>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</si>
  <si>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</si>
  <si>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</si>
  <si>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</si>
  <si>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</si>
  <si>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</si>
  <si>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</si>
  <si>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</si>
  <si>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</si>
  <si>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</si>
  <si>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</si>
  <si>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</si>
  <si>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</si>
  <si>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</si>
  <si>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</si>
  <si>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</si>
  <si>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</si>
  <si>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</si>
  <si>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</si>
  <si>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</si>
  <si>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</si>
  <si>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</si>
  <si>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</si>
  <si>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</si>
  <si>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</si>
  <si>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</si>
  <si>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</si>
  <si>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</si>
  <si>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</si>
  <si>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</si>
  <si>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</si>
  <si>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</si>
  <si>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</si>
  <si>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</si>
  <si>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</si>
  <si>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</si>
  <si>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</si>
  <si>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</si>
  <si>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</si>
  <si>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</si>
  <si>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</si>
  <si>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</si>
  <si>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</si>
  <si>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</si>
  <si>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</si>
  <si>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</si>
  <si>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</si>
  <si>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</si>
  <si>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</si>
  <si>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</si>
  <si>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</si>
  <si>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</si>
  <si>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</si>
  <si>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</si>
  <si>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</si>
  <si>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</si>
  <si>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</si>
  <si>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</si>
  <si>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</si>
  <si>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</si>
  <si>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</si>
  <si>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</si>
  <si>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</si>
  <si>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</si>
  <si>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</si>
  <si>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</si>
  <si>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</si>
  <si>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</si>
  <si>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</si>
  <si>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</si>
  <si>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</si>
  <si>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</si>
  <si>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</si>
  <si>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</si>
  <si>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</si>
  <si>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</si>
  <si>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</si>
  <si>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</si>
  <si>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</si>
  <si>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</si>
  <si>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</si>
  <si>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</si>
  <si>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</si>
  <si>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</si>
  <si>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</si>
  <si>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</si>
  <si>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</si>
  <si>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</si>
  <si>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</si>
  <si>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</si>
  <si>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</si>
  <si>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</si>
  <si>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</si>
  <si>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</si>
  <si>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</si>
  <si>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</si>
  <si>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</si>
  <si>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</si>
  <si>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</si>
  <si>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</si>
  <si>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</si>
  <si>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</si>
  <si>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</si>
  <si>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</si>
  <si>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</si>
  <si>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</si>
  <si>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</si>
  <si>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</si>
  <si>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</si>
  <si>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</si>
  <si>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</si>
  <si>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</si>
  <si>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</si>
  <si>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</si>
  <si>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</si>
  <si>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</si>
  <si>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</si>
  <si>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</si>
  <si>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</si>
  <si>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</si>
  <si>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</si>
  <si>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</si>
  <si>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</si>
  <si>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</si>
  <si>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</si>
  <si>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</si>
  <si>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</si>
  <si>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</si>
  <si>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</si>
  <si>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</si>
  <si>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</si>
  <si>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</si>
  <si>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</si>
  <si>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</si>
  <si>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</si>
  <si>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</si>
  <si>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</si>
  <si>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</si>
  <si>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</si>
  <si>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</si>
  <si>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</si>
  <si>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</si>
  <si>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</si>
  <si>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</si>
  <si>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</si>
  <si>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</si>
  <si>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</si>
  <si>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</si>
  <si>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</si>
  <si>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</si>
  <si>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</si>
  <si>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</si>
  <si>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</si>
  <si>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</si>
  <si>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</si>
  <si>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</si>
  <si>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</si>
  <si>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</si>
  <si>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</si>
  <si>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</si>
  <si>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</si>
  <si>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</si>
  <si>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</si>
  <si>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</si>
  <si>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</si>
  <si>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地区名称</t>
  </si>
  <si>
    <t>北京市</t>
  </si>
  <si>
    <t>天津市</t>
  </si>
  <si>
    <t>河北省</t>
  </si>
  <si>
    <t>山西省</t>
  </si>
  <si>
    <t>内蒙古自治区</t>
  </si>
  <si>
    <t>目  录</t>
  </si>
  <si>
    <t xml:space="preserve">            表二 2020年一般公共预算支出表</t>
  </si>
  <si>
    <t xml:space="preserve">            表三 2020年一般公共预算收支平衡表</t>
  </si>
  <si>
    <t xml:space="preserve">            表四 2020年一般公共预算支出资金来源情况表</t>
  </si>
  <si>
    <t xml:space="preserve">            表五 2020年一般公共预算支出经济分类情况表</t>
  </si>
  <si>
    <t xml:space="preserve">            表六 2020年地市县一般公共预算收支表</t>
  </si>
  <si>
    <t xml:space="preserve">            表七 2020年省对下一般公共预算转移支付预算表</t>
  </si>
  <si>
    <t>表一</t>
  </si>
  <si>
    <t>2020年一般公共预算收支平衡表</t>
  </si>
  <si>
    <r>
      <rPr>
        <b/>
        <sz val="12"/>
        <rFont val="宋体"/>
        <family val="0"/>
      </rPr>
      <t>收</t>
    </r>
    <r>
      <rPr>
        <b/>
        <sz val="14"/>
        <rFont val="宋体"/>
        <family val="0"/>
      </rPr>
      <t>入</t>
    </r>
  </si>
  <si>
    <r>
      <rPr>
        <b/>
        <sz val="12"/>
        <rFont val="宋体"/>
        <family val="0"/>
      </rPr>
      <t>支</t>
    </r>
    <r>
      <rPr>
        <b/>
        <sz val="14"/>
        <rFont val="宋体"/>
        <family val="0"/>
      </rPr>
      <t>出</t>
    </r>
  </si>
  <si>
    <t xml:space="preserve">      医疗卫生共同财政事权转移支付收入</t>
  </si>
  <si>
    <t xml:space="preserve">      灾害防治及应急管理共同财政事权转移支付收入</t>
  </si>
  <si>
    <t xml:space="preserve">      灾害防治及应急管理</t>
  </si>
  <si>
    <t xml:space="preserve">    从政府性基金预算调入</t>
  </si>
  <si>
    <t xml:space="preserve">    从国有资本经营预算调入</t>
  </si>
  <si>
    <t xml:space="preserve">    从其他资金调入</t>
  </si>
  <si>
    <t>表四</t>
  </si>
  <si>
    <t>2020年一般公共预算支出资金来源情况表</t>
  </si>
  <si>
    <t>财力安排</t>
  </si>
  <si>
    <t>专项转移支付收入安排</t>
  </si>
  <si>
    <t>动用上年结余安排</t>
  </si>
  <si>
    <t>调入资金</t>
  </si>
  <si>
    <t>政府债务资金</t>
  </si>
  <si>
    <t>其他资金</t>
  </si>
  <si>
    <t>二十一、预备费</t>
  </si>
  <si>
    <t>二十二、债务付息支出</t>
  </si>
  <si>
    <t>二十三、债务发行费用支出</t>
  </si>
  <si>
    <t>二十四、其他支出</t>
  </si>
  <si>
    <t xml:space="preserve">      年初预留</t>
  </si>
  <si>
    <t>2020年政府预算支出经济分类情况表</t>
  </si>
  <si>
    <t>对企业补助</t>
  </si>
  <si>
    <t>一、一般公共服务支出</t>
  </si>
  <si>
    <t>表六之一</t>
  </si>
  <si>
    <t>2020年地市县一般公共预算收支表</t>
  </si>
  <si>
    <t>地    区</t>
  </si>
  <si>
    <t>收       入</t>
  </si>
  <si>
    <t>税　　　　收　　　　收　　　　入</t>
  </si>
  <si>
    <t>非  税  收  入</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</si>
  <si>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</si>
  <si>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</si>
  <si>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</si>
  <si>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</si>
  <si>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</si>
  <si>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</si>
  <si>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</si>
  <si>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</si>
  <si>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</si>
  <si>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</si>
  <si>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</si>
  <si>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</si>
  <si>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</si>
  <si>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</si>
  <si>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</si>
  <si>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</si>
  <si>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</si>
  <si>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</si>
  <si>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</si>
  <si>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</si>
  <si>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</si>
  <si>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</si>
  <si>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</si>
  <si>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</si>
  <si>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宁夏回族自治区</t>
  </si>
  <si>
    <t>本级</t>
  </si>
  <si>
    <t>地（市）合计</t>
  </si>
  <si>
    <t>银川市</t>
  </si>
  <si>
    <t>银川市本级</t>
  </si>
  <si>
    <t>永宁县</t>
  </si>
  <si>
    <t>贺兰县</t>
  </si>
  <si>
    <t>灵武市</t>
  </si>
  <si>
    <t>宁东管委会</t>
  </si>
  <si>
    <t>石嘴山市</t>
  </si>
  <si>
    <t>石嘴山市本级</t>
  </si>
  <si>
    <t>平罗县</t>
  </si>
  <si>
    <t>吴忠市</t>
  </si>
  <si>
    <t>吴忠市本级</t>
  </si>
  <si>
    <t>表七之二</t>
  </si>
  <si>
    <r>
      <rPr>
        <sz val="9"/>
        <rFont val="宋体"/>
        <family val="0"/>
      </rPr>
      <t xml:space="preserve">专                   项                 </t>
    </r>
    <r>
      <rPr>
        <sz val="9"/>
        <rFont val="宋体"/>
        <family val="0"/>
      </rPr>
      <t>转</t>
    </r>
    <r>
      <rPr>
        <sz val="9"/>
        <rFont val="宋体"/>
        <family val="0"/>
      </rPr>
      <t xml:space="preserve">               </t>
    </r>
    <r>
      <rPr>
        <sz val="9"/>
        <rFont val="宋体"/>
        <family val="0"/>
      </rPr>
      <t>移</t>
    </r>
    <r>
      <rPr>
        <sz val="9"/>
        <rFont val="宋体"/>
        <family val="0"/>
      </rPr>
      <t xml:space="preserve">                 </t>
    </r>
    <r>
      <rPr>
        <sz val="9"/>
        <rFont val="宋体"/>
        <family val="0"/>
      </rPr>
      <t>支</t>
    </r>
    <r>
      <rPr>
        <sz val="9"/>
        <rFont val="宋体"/>
        <family val="0"/>
      </rPr>
      <t xml:space="preserve">            </t>
    </r>
    <r>
      <rPr>
        <sz val="9"/>
        <rFont val="宋体"/>
        <family val="0"/>
      </rPr>
      <t>付</t>
    </r>
  </si>
  <si>
    <t>专项转移支付小计</t>
  </si>
  <si>
    <t>卫生
健康</t>
  </si>
  <si>
    <t>节能
环保</t>
  </si>
  <si>
    <t>城乡
社区</t>
  </si>
  <si>
    <t>自然资源海洋气象</t>
  </si>
  <si>
    <t>住房
保障</t>
  </si>
  <si>
    <t>其他专项转移支付</t>
  </si>
  <si>
    <t>表十二</t>
  </si>
  <si>
    <t>表八</t>
  </si>
  <si>
    <t>表九</t>
  </si>
  <si>
    <t>表十</t>
  </si>
  <si>
    <t>表十一</t>
  </si>
  <si>
    <t xml:space="preserve">            表一 2020年一般公共预算收入表</t>
  </si>
  <si>
    <t>2020年社会保险基金预算收支总表</t>
  </si>
  <si>
    <t xml:space="preserve">            表八 2020年社会保险基金收支预算总表</t>
  </si>
  <si>
    <t xml:space="preserve">            表九 2020年政府性基金预算收支表</t>
  </si>
  <si>
    <t xml:space="preserve">            表十 2020年政府性基金预算收支明细表</t>
  </si>
  <si>
    <t xml:space="preserve">            表十一 2020年政府性基金调入专项收入预算表</t>
  </si>
  <si>
    <t xml:space="preserve">            表十二 2020年政府性基金预算支出资金来源情况表</t>
  </si>
  <si>
    <t>2020年同心县公共财政预算（草案）</t>
  </si>
  <si>
    <t>2020年一般公共预算支出表</t>
  </si>
  <si>
    <t>2020年一般公共预算收入表</t>
  </si>
  <si>
    <t>红寺堡区</t>
  </si>
  <si>
    <t>青铜峡市</t>
  </si>
  <si>
    <t>盐池县</t>
  </si>
  <si>
    <t>同心县</t>
  </si>
  <si>
    <t>中卫市</t>
  </si>
  <si>
    <t>中卫市本级</t>
  </si>
  <si>
    <t>中宁县</t>
  </si>
  <si>
    <t>海原县</t>
  </si>
  <si>
    <t>固原市</t>
  </si>
  <si>
    <t>固原市本级</t>
  </si>
  <si>
    <t>西吉县</t>
  </si>
  <si>
    <t>隆德县</t>
  </si>
  <si>
    <t>泾源县</t>
  </si>
  <si>
    <t>彭阳县</t>
  </si>
  <si>
    <t>表六之二</t>
  </si>
  <si>
    <t>2016年分地市县公共财政收支预算表</t>
  </si>
  <si>
    <t>支            出</t>
  </si>
  <si>
    <t>支出
合计</t>
  </si>
  <si>
    <t>一般公共服务</t>
  </si>
  <si>
    <t>外交</t>
  </si>
  <si>
    <t>国防</t>
  </si>
  <si>
    <t>公共
安全</t>
  </si>
  <si>
    <t>教育</t>
  </si>
  <si>
    <t>科学
技术</t>
  </si>
  <si>
    <t>文化旅游体育与传媒</t>
  </si>
  <si>
    <t>社会保障和就业</t>
  </si>
  <si>
    <t>卫生健康</t>
  </si>
  <si>
    <t>节能环保</t>
  </si>
  <si>
    <t>城乡社区</t>
  </si>
  <si>
    <t>农林水</t>
  </si>
  <si>
    <t>交通
运输</t>
  </si>
  <si>
    <t>资源勘探信息等</t>
  </si>
  <si>
    <t>商业服务业等</t>
  </si>
  <si>
    <t>金融</t>
  </si>
  <si>
    <t>自然资源海洋气象等</t>
  </si>
  <si>
    <t>粮油物资储备</t>
  </si>
  <si>
    <t>灾害防治及应急管理</t>
  </si>
  <si>
    <t>债务发行费用支出</t>
  </si>
  <si>
    <t>其他
支出</t>
  </si>
  <si>
    <t>二、外交</t>
  </si>
  <si>
    <t>三、国防</t>
  </si>
  <si>
    <t>五、教育</t>
  </si>
  <si>
    <t>六、科学技术</t>
  </si>
  <si>
    <t>七、文化体育与传媒</t>
  </si>
  <si>
    <t>八、社会保障和就业</t>
  </si>
  <si>
    <t>九、医疗卫生</t>
  </si>
  <si>
    <t>十、环境保护</t>
  </si>
  <si>
    <t>十一、城乡社区事务</t>
  </si>
  <si>
    <t>十二、农林水事务</t>
  </si>
  <si>
    <t>十三、交通运输</t>
  </si>
  <si>
    <t>十四、资源勘探电力信息等事务</t>
  </si>
  <si>
    <t>十五、商业服务业等事务</t>
  </si>
  <si>
    <t>十六、金融监管等事务支出</t>
  </si>
  <si>
    <t>十八、国土资源气象等事务</t>
  </si>
  <si>
    <t>二十、粮油物资储备管理事务</t>
  </si>
  <si>
    <t>二十一、国债还本付息支出</t>
  </si>
  <si>
    <t>二十二、其他支出</t>
  </si>
  <si>
    <t>表七之一</t>
  </si>
  <si>
    <t>2020年省对下一般公共预算转移支付预算表</t>
  </si>
  <si>
    <t>转移支付合计</t>
  </si>
  <si>
    <r>
      <rPr>
        <sz val="9"/>
        <rFont val="宋体"/>
        <family val="0"/>
      </rPr>
      <t xml:space="preserve">一 </t>
    </r>
    <r>
      <rPr>
        <sz val="9"/>
        <rFont val="宋体"/>
        <family val="0"/>
      </rPr>
      <t xml:space="preserve">         </t>
    </r>
    <r>
      <rPr>
        <sz val="9"/>
        <rFont val="宋体"/>
        <family val="0"/>
      </rPr>
      <t>般</t>
    </r>
    <r>
      <rPr>
        <sz val="9"/>
        <rFont val="宋体"/>
        <family val="0"/>
      </rPr>
      <t xml:space="preserve">              </t>
    </r>
    <r>
      <rPr>
        <sz val="9"/>
        <rFont val="宋体"/>
        <family val="0"/>
      </rPr>
      <t>性</t>
    </r>
    <r>
      <rPr>
        <sz val="9"/>
        <rFont val="宋体"/>
        <family val="0"/>
      </rPr>
      <t xml:space="preserve">                 </t>
    </r>
    <r>
      <rPr>
        <sz val="9"/>
        <rFont val="宋体"/>
        <family val="0"/>
      </rPr>
      <t>转</t>
    </r>
    <r>
      <rPr>
        <sz val="9"/>
        <rFont val="宋体"/>
        <family val="0"/>
      </rPr>
      <t xml:space="preserve">               </t>
    </r>
    <r>
      <rPr>
        <sz val="9"/>
        <rFont val="宋体"/>
        <family val="0"/>
      </rPr>
      <t>移</t>
    </r>
    <r>
      <rPr>
        <sz val="9"/>
        <rFont val="宋体"/>
        <family val="0"/>
      </rPr>
      <t xml:space="preserve">                 </t>
    </r>
    <r>
      <rPr>
        <sz val="9"/>
        <rFont val="宋体"/>
        <family val="0"/>
      </rPr>
      <t>支</t>
    </r>
    <r>
      <rPr>
        <sz val="9"/>
        <rFont val="宋体"/>
        <family val="0"/>
      </rPr>
      <t xml:space="preserve">            </t>
    </r>
    <r>
      <rPr>
        <sz val="9"/>
        <rFont val="宋体"/>
        <family val="0"/>
      </rPr>
      <t>付</t>
    </r>
  </si>
  <si>
    <t>一般性转移支付小计</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</si>
  <si>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</si>
  <si>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</si>
  <si>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</si>
  <si>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</si>
  <si>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</si>
  <si>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</si>
  <si>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</si>
  <si>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</si>
  <si>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</si>
  <si>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</si>
  <si>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</si>
  <si>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</si>
  <si>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</si>
  <si>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</si>
  <si>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</si>
  <si>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</si>
  <si>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</si>
  <si>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</si>
  <si>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</si>
  <si>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</si>
  <si>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</si>
  <si>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</si>
  <si>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</si>
  <si>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</si>
  <si>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</si>
  <si>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</si>
  <si>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</si>
  <si>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</si>
  <si>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</si>
  <si>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</si>
  <si>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</si>
  <si>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</si>
  <si>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</si>
  <si>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</si>
  <si>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</si>
  <si>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2020年政府性基金预算收支表</t>
  </si>
  <si>
    <r>
      <rPr>
        <b/>
        <sz val="14"/>
        <rFont val="宋体"/>
        <family val="0"/>
      </rPr>
      <t>收</t>
    </r>
    <r>
      <rPr>
        <b/>
        <sz val="14"/>
        <rFont val="宋体"/>
        <family val="0"/>
      </rPr>
      <t>入</t>
    </r>
  </si>
  <si>
    <r>
      <rPr>
        <b/>
        <sz val="14"/>
        <rFont val="宋体"/>
        <family val="0"/>
      </rPr>
      <t>支</t>
    </r>
    <r>
      <rPr>
        <b/>
        <sz val="14"/>
        <rFont val="宋体"/>
        <family val="0"/>
      </rPr>
      <t>出</t>
    </r>
  </si>
  <si>
    <r>
      <rPr>
        <b/>
        <sz val="12"/>
        <rFont val="宋体"/>
        <family val="0"/>
      </rPr>
      <t>项</t>
    </r>
    <r>
      <rPr>
        <b/>
        <sz val="12"/>
        <rFont val="宋体"/>
        <family val="0"/>
      </rPr>
      <t>目</t>
    </r>
  </si>
  <si>
    <t>一、农网还贷资金收入</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</si>
  <si>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</si>
  <si>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</si>
  <si>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</si>
  <si>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</si>
  <si>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</si>
  <si>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</si>
  <si>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</si>
  <si>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</si>
  <si>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</si>
  <si>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</si>
  <si>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</si>
  <si>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</si>
  <si>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</si>
  <si>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</si>
  <si>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</si>
  <si>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</si>
  <si>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</si>
  <si>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</si>
  <si>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</si>
  <si>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十六、其他政府性基金收入</t>
  </si>
  <si>
    <t>十七、专项债券对应项目专项收入</t>
  </si>
  <si>
    <t xml:space="preserve">    国有土地使用权出让收入对应专项债务收入安排的支出</t>
  </si>
  <si>
    <t xml:space="preserve">    三峡水库库区基金支出</t>
  </si>
  <si>
    <t xml:space="preserve">    海南省高等级公路车辆通行附加费安排的支出</t>
  </si>
  <si>
    <t xml:space="preserve">    海南省高等级公路车辆通行附加费对应专项债务收入安排的支出</t>
  </si>
  <si>
    <t>七、资源勘探工业信息等支出</t>
  </si>
  <si>
    <t>八、其他支出</t>
  </si>
  <si>
    <t>九、债务付息支出</t>
  </si>
  <si>
    <t>十、债务发行费用支出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</si>
  <si>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</si>
  <si>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</si>
  <si>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</si>
  <si>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</si>
  <si>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</si>
  <si>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</si>
  <si>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</si>
  <si>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2020年政府性基金预算收支明细表</t>
  </si>
  <si>
    <r>
      <rPr>
        <b/>
        <sz val="11"/>
        <rFont val="宋体"/>
        <family val="0"/>
      </rPr>
      <t>项</t>
    </r>
    <r>
      <rPr>
        <b/>
        <sz val="12"/>
        <rFont val="宋体"/>
        <family val="0"/>
      </rPr>
      <t>目</t>
    </r>
  </si>
  <si>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</si>
  <si>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</si>
  <si>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</si>
  <si>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</si>
  <si>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</si>
  <si>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土地出让价款收入</t>
  </si>
  <si>
    <t xml:space="preserve">  补缴的土地价款</t>
  </si>
  <si>
    <t xml:space="preserve">      宣传促销</t>
  </si>
  <si>
    <t xml:space="preserve">  划拨土地收入</t>
  </si>
  <si>
    <t xml:space="preserve">      行业规划</t>
  </si>
  <si>
    <r>
      <rPr>
        <sz val="11"/>
        <rFont val="宋体"/>
        <family val="0"/>
      </rPr>
      <t xml:space="preserve"> </t>
    </r>
    <r>
      <rPr>
        <sz val="11"/>
        <rFont val="宋体"/>
        <family val="0"/>
      </rPr>
      <t xml:space="preserve"> </t>
    </r>
    <r>
      <rPr>
        <sz val="11"/>
        <rFont val="宋体"/>
        <family val="0"/>
      </rPr>
      <t>缴纳新增建设用地土地有偿使用费</t>
    </r>
  </si>
  <si>
    <t xml:space="preserve">      旅游事业补助</t>
  </si>
  <si>
    <t xml:space="preserve">  其他土地出让收入</t>
  </si>
  <si>
    <t xml:space="preserve">      地方旅游开发项目补助</t>
  </si>
  <si>
    <t xml:space="preserve">      其他旅游发展基金支出 </t>
  </si>
  <si>
    <t xml:space="preserve">  福利彩票公益金收入</t>
  </si>
  <si>
    <t xml:space="preserve">      资助城市影院</t>
  </si>
  <si>
    <t xml:space="preserve">  体育彩票公益金收入</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</si>
  <si>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</si>
  <si>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</si>
  <si>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</si>
  <si>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</si>
  <si>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</si>
  <si>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</si>
  <si>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</si>
  <si>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</si>
  <si>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</si>
  <si>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彩票市场调控资金收入</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</si>
  <si>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</si>
  <si>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</si>
  <si>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</si>
  <si>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</si>
  <si>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</si>
  <si>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</si>
  <si>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</si>
  <si>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</si>
  <si>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</si>
  <si>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</si>
  <si>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</si>
  <si>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</si>
  <si>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</si>
  <si>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</si>
  <si>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</si>
  <si>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</si>
  <si>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</si>
  <si>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</si>
  <si>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</si>
  <si>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</si>
  <si>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</si>
  <si>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</si>
  <si>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</si>
  <si>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</si>
  <si>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</si>
  <si>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</si>
  <si>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</si>
  <si>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</si>
  <si>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</si>
  <si>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</si>
  <si>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</si>
  <si>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</si>
  <si>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</si>
  <si>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</si>
  <si>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</si>
  <si>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</si>
  <si>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</si>
  <si>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</si>
  <si>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</si>
  <si>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</si>
  <si>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</si>
  <si>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</si>
  <si>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</si>
  <si>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</si>
  <si>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</si>
  <si>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</si>
  <si>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</si>
  <si>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</si>
  <si>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</si>
  <si>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</si>
  <si>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</si>
  <si>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</si>
  <si>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</si>
  <si>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</si>
  <si>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</si>
  <si>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</si>
  <si>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</si>
  <si>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</si>
  <si>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</si>
  <si>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</si>
  <si>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</si>
  <si>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</si>
  <si>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</si>
  <si>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</si>
  <si>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</si>
  <si>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</si>
  <si>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</si>
  <si>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</si>
  <si>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</si>
  <si>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</si>
  <si>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</si>
  <si>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</si>
  <si>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</si>
  <si>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</si>
  <si>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</si>
  <si>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</si>
  <si>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</si>
  <si>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</si>
  <si>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</si>
  <si>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</si>
  <si>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</si>
  <si>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</si>
  <si>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</si>
  <si>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</si>
  <si>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</si>
  <si>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</si>
  <si>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</si>
  <si>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</si>
  <si>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</si>
  <si>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</si>
  <si>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</si>
  <si>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</si>
  <si>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</si>
  <si>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</si>
  <si>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</si>
  <si>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</si>
  <si>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</si>
  <si>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</si>
  <si>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</si>
  <si>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</si>
  <si>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</si>
  <si>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</si>
  <si>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</si>
  <si>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</si>
  <si>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</si>
  <si>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</si>
  <si>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</si>
  <si>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</si>
  <si>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</si>
  <si>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</si>
  <si>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</si>
  <si>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</si>
  <si>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</si>
  <si>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</si>
  <si>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</si>
  <si>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</si>
  <si>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</si>
  <si>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</si>
  <si>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</si>
  <si>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</si>
  <si>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</si>
  <si>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</si>
  <si>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</si>
  <si>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</si>
  <si>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</si>
  <si>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</si>
  <si>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</si>
  <si>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</si>
  <si>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</si>
  <si>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</si>
  <si>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</si>
  <si>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</si>
  <si>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</si>
  <si>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</si>
  <si>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</si>
  <si>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</si>
  <si>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</si>
  <si>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</si>
  <si>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十二、农林水支出</t>
  </si>
  <si>
    <t xml:space="preserve">       “三西”农业建设专项补助</t>
  </si>
  <si>
    <t xml:space="preserve">      其他农林水支出</t>
  </si>
  <si>
    <t>十三、交通运输支出</t>
  </si>
  <si>
    <t xml:space="preserve">      其他交通运输支出</t>
  </si>
  <si>
    <t>十四、资源勘探信息等支出</t>
  </si>
  <si>
    <t>十五、商业服务业等支出</t>
  </si>
  <si>
    <t>十六、金融支出</t>
  </si>
  <si>
    <t>十七、援助其他地区支出</t>
  </si>
  <si>
    <t xml:space="preserve">      一般公共服务</t>
  </si>
  <si>
    <t xml:space="preserve">      教育</t>
  </si>
  <si>
    <t xml:space="preserve">      节能环保</t>
  </si>
  <si>
    <t xml:space="preserve">      交通运输</t>
  </si>
  <si>
    <t xml:space="preserve">      住房保障</t>
  </si>
  <si>
    <t xml:space="preserve">      其他支出</t>
  </si>
  <si>
    <t>十八、自然资源海洋气象等支出</t>
  </si>
  <si>
    <t>十九、住房保障支出</t>
  </si>
  <si>
    <t>二十、粮油物资储备支出</t>
  </si>
  <si>
    <t>二十一、灾害防治及应急管理支出</t>
  </si>
  <si>
    <t>二十二、预备费</t>
  </si>
  <si>
    <t xml:space="preserve">      地方政府一般债务付息支出</t>
  </si>
  <si>
    <t>表三</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</si>
  <si>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</si>
  <si>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</si>
  <si>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</si>
  <si>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</si>
  <si>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</si>
  <si>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</si>
  <si>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</si>
  <si>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</si>
  <si>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</si>
  <si>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</si>
  <si>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</si>
  <si>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</si>
  <si>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</si>
  <si>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</si>
  <si>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</si>
  <si>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</si>
  <si>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</si>
  <si>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</si>
  <si>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</si>
  <si>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</si>
  <si>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</si>
  <si>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</si>
  <si>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</si>
  <si>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</si>
  <si>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</si>
  <si>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</si>
  <si>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</si>
  <si>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</si>
  <si>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</si>
  <si>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</si>
  <si>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</si>
  <si>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</si>
  <si>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</si>
  <si>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</si>
  <si>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</si>
  <si>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</si>
  <si>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</si>
  <si>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</si>
  <si>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</si>
  <si>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</si>
  <si>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</si>
  <si>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</si>
  <si>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</si>
  <si>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</si>
  <si>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</si>
  <si>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</si>
  <si>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</si>
  <si>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</si>
  <si>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</si>
  <si>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</si>
  <si>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</si>
  <si>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外交</t>
  </si>
  <si>
    <t xml:space="preserve">      国防</t>
  </si>
  <si>
    <t xml:space="preserve">      公共安全</t>
  </si>
  <si>
    <t xml:space="preserve">      科学技术</t>
  </si>
  <si>
    <t xml:space="preserve">      文化旅游体育与传媒</t>
  </si>
  <si>
    <t xml:space="preserve">      社会保障和就业</t>
  </si>
  <si>
    <t xml:space="preserve">      卫生健康</t>
  </si>
  <si>
    <t xml:space="preserve">      城乡社区</t>
  </si>
  <si>
    <t xml:space="preserve">      农林水</t>
  </si>
  <si>
    <t xml:space="preserve">      资源勘探信息等</t>
  </si>
  <si>
    <t xml:space="preserve">      商业服务业等</t>
  </si>
  <si>
    <t xml:space="preserve">      金融</t>
  </si>
  <si>
    <t xml:space="preserve">      自然资源海洋气象等</t>
  </si>
  <si>
    <t xml:space="preserve">      粮油物资储备</t>
  </si>
  <si>
    <t xml:space="preserve">      其他收入</t>
  </si>
  <si>
    <t xml:space="preserve">  上年结余收入</t>
  </si>
  <si>
    <t xml:space="preserve">  调入资金</t>
  </si>
  <si>
    <t xml:space="preserve">  调出资金</t>
  </si>
  <si>
    <t xml:space="preserve">  年终结余</t>
  </si>
  <si>
    <t xml:space="preserve">  地方政府一般债务还本支出</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</si>
  <si>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</si>
  <si>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</si>
  <si>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</si>
  <si>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</si>
  <si>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</si>
  <si>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</si>
  <si>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</si>
  <si>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</si>
  <si>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</si>
  <si>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</si>
  <si>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总计</t>
  </si>
  <si>
    <t>工资福利支出</t>
  </si>
  <si>
    <t>小计</t>
  </si>
  <si>
    <t>住房公积金</t>
  </si>
  <si>
    <t>其他工资福利支出</t>
  </si>
  <si>
    <t>公务用车运行维护费</t>
  </si>
  <si>
    <t>其他商品和服务支出</t>
  </si>
  <si>
    <t>备注</t>
  </si>
  <si>
    <t/>
  </si>
  <si>
    <t>表五</t>
  </si>
  <si>
    <t>公务接待费</t>
  </si>
  <si>
    <t>基础设施建设</t>
  </si>
  <si>
    <t>2020年预算数</t>
  </si>
  <si>
    <t>预备费</t>
  </si>
  <si>
    <t>机关工资福利支出</t>
  </si>
  <si>
    <t>机关商品和服务支出</t>
  </si>
  <si>
    <t>机关资本性支出（一）</t>
  </si>
  <si>
    <t>机关资本性支出（二）</t>
  </si>
  <si>
    <t>对事业单位经常性补助</t>
  </si>
  <si>
    <t>对事业单位资本性补助</t>
  </si>
  <si>
    <t>对个人和家庭的补助</t>
  </si>
  <si>
    <t>对社会保障基金补助</t>
  </si>
  <si>
    <t>债务利息及费用支出</t>
  </si>
  <si>
    <t>债务还本支出</t>
  </si>
  <si>
    <t>其他支出</t>
  </si>
  <si>
    <t>一、文化旅游体育与传媒支出</t>
  </si>
  <si>
    <t>二、社会保障和就业支出</t>
  </si>
  <si>
    <t xml:space="preserve">    大中型水库移民后期扶持基金支出</t>
  </si>
  <si>
    <t xml:space="preserve">    小型水库移民扶助基金安排的支出</t>
  </si>
  <si>
    <t xml:space="preserve">    小型水库移民扶助基金对应专项债务收入安排的支出</t>
  </si>
  <si>
    <t>三、节能环保支出</t>
  </si>
  <si>
    <t xml:space="preserve">    可再生能源电价附加收入安排的支出</t>
  </si>
  <si>
    <t xml:space="preserve">    废弃电器电子产品处理基金支出</t>
  </si>
  <si>
    <t>四、城乡社区支出</t>
  </si>
  <si>
    <t xml:space="preserve">    农业土地开发资金安排的支出</t>
  </si>
  <si>
    <t xml:space="preserve">    城市基础设施配套费安排的支出</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</si>
  <si>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</si>
  <si>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</si>
  <si>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</si>
  <si>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</si>
  <si>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</si>
  <si>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五、农林水支出</t>
  </si>
  <si>
    <t xml:space="preserve">    大中型水库库区基金安排的支出</t>
  </si>
  <si>
    <t xml:space="preserve">    国家重大水利工程建设基金安排的支出</t>
  </si>
  <si>
    <t xml:space="preserve">    大中型水库库区基金对应专项债务收入安排的支出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</si>
  <si>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</si>
  <si>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</si>
  <si>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</si>
  <si>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</si>
  <si>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</si>
  <si>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</si>
  <si>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</si>
  <si>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</si>
  <si>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</si>
  <si>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</si>
  <si>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</si>
  <si>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</si>
  <si>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</si>
  <si>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</si>
  <si>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</si>
  <si>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</si>
  <si>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</si>
  <si>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</si>
  <si>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</si>
  <si>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</si>
  <si>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2020年政府性基金调入专项收入预算表</t>
  </si>
  <si>
    <t>2020年政府性基金预算支出资金来源情况表</t>
  </si>
  <si>
    <t>当年预算收入安排</t>
  </si>
  <si>
    <t>转移支付收入安排</t>
  </si>
  <si>
    <t>上年结余</t>
  </si>
  <si>
    <t>单位：万元</t>
  </si>
  <si>
    <t>对企业资本性支出</t>
  </si>
  <si>
    <t>预备费及预留</t>
  </si>
  <si>
    <t xml:space="preserve">    国家重大水利工程建设基金对应专项债务收入安排的支出</t>
  </si>
  <si>
    <t>六、交通运输支出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</si>
  <si>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</si>
  <si>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</si>
  <si>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</si>
  <si>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</si>
  <si>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</si>
  <si>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政府收费公路专项债券收入安排的支出</t>
  </si>
  <si>
    <t xml:space="preserve">    车辆通行费对应专项债务收入安排的支出</t>
  </si>
  <si>
    <t xml:space="preserve">    港口建设费对应专项债务收入安排的支出</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</si>
  <si>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</si>
  <si>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</si>
  <si>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</si>
  <si>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</si>
  <si>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收入合计</t>
  </si>
  <si>
    <t>支出合计</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</si>
  <si>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</si>
  <si>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</si>
  <si>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</si>
  <si>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</si>
  <si>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</si>
  <si>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</si>
  <si>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项        目</t>
  </si>
  <si>
    <t>机关事业单位基本养老保险基金</t>
  </si>
  <si>
    <t>一、收入</t>
  </si>
  <si>
    <t>二、支出</t>
  </si>
  <si>
    <t>三、本年收支结余</t>
  </si>
  <si>
    <t>四、年末滚存结余</t>
  </si>
  <si>
    <t>支出功能分类科目</t>
  </si>
  <si>
    <t>2018年自治区本级一般公共预算全口径支出经济分类情况表</t>
  </si>
  <si>
    <t>表十七</t>
  </si>
  <si>
    <t>支出经济分类科目</t>
  </si>
  <si>
    <t>科目名称</t>
  </si>
  <si>
    <t>一般公共服务支出</t>
  </si>
  <si>
    <t>国防支出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</si>
  <si>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</si>
  <si>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</si>
  <si>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</si>
  <si>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</si>
  <si>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</si>
  <si>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</si>
  <si>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</si>
  <si>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</si>
  <si>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</si>
  <si>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</si>
  <si>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</si>
  <si>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</si>
  <si>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</si>
  <si>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国土海洋气象等支出</t>
  </si>
  <si>
    <t>住房保障支出</t>
  </si>
  <si>
    <t>粮油物资储备支出</t>
  </si>
  <si>
    <t>债务付息支出</t>
  </si>
  <si>
    <t>债务发行费</t>
  </si>
  <si>
    <t>栏次</t>
  </si>
  <si>
    <t>工资津补贴</t>
  </si>
  <si>
    <t>社会保障缴费</t>
  </si>
  <si>
    <t>办公经费</t>
  </si>
  <si>
    <t>会议费</t>
  </si>
  <si>
    <t>培训费</t>
  </si>
  <si>
    <t>专用材料购置费</t>
  </si>
  <si>
    <t>委托业务费</t>
  </si>
  <si>
    <t>因公出国（境）费用</t>
  </si>
  <si>
    <t>维修（护）费</t>
  </si>
  <si>
    <t>房屋建筑物构建</t>
  </si>
  <si>
    <t>公务用车购置</t>
  </si>
  <si>
    <t>土地征迁补偿和安置支出</t>
  </si>
  <si>
    <t>设备购置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</si>
</sst>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0_ "/>
    <numFmt numFmtId="178" formatCode="#,##0_);[Red]\(#,##0\)"/>
    <numFmt numFmtId="179" formatCode=";;"/>
    <numFmt numFmtId="180" formatCode="#,##0.00_ ;\-#,##0.00;;"/>
    <numFmt numFmtId="181" formatCode="_ * #,##0_ ;_ * \-#,##0_ ;_ * &quot;-&quot;??_ ;_ @_ "/>
    <numFmt numFmtId="182" formatCode="#,##0_ ;[Red]\-#,##0\ "/>
    <numFmt numFmtId="183" formatCode="#,##0_ "/>
    <numFmt numFmtId="184" formatCode="0.0_ "/>
    <numFmt numFmtId="185" formatCode="0.00_);[Red]\(0.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
  </numFmts>
  <fonts count="64">
    <font>
      <sz val="12"/>
      <name val="宋体"/>
      <family val="0"/>
    </font>
    <font>
      <sz val="11"/>
      <color indexed="8"/>
      <name val="宋体"/>
      <family val="0"/>
    </font>
    <font>
      <sz val="18"/>
      <color indexed="8"/>
      <name val="黑体"/>
      <family val="3"/>
    </font>
    <font>
      <sz val="11"/>
      <color indexed="8"/>
      <name val="仿宋_GB2312"/>
      <family val="3"/>
    </font>
    <font>
      <sz val="10"/>
      <name val="黑体"/>
      <family val="3"/>
    </font>
    <font>
      <sz val="11"/>
      <color indexed="8"/>
      <name val="黑体"/>
      <family val="3"/>
    </font>
    <font>
      <b/>
      <sz val="10"/>
      <name val="宋体"/>
      <family val="0"/>
    </font>
    <font>
      <sz val="10"/>
      <name val="Arial"/>
      <family val="2"/>
    </font>
    <font>
      <sz val="12"/>
      <name val="黑体"/>
      <family val="3"/>
    </font>
    <font>
      <sz val="12"/>
      <name val="Times New Roman"/>
      <family val="1"/>
    </font>
    <font>
      <sz val="20"/>
      <color indexed="8"/>
      <name val="方正大标宋简体"/>
      <family val="0"/>
    </font>
    <font>
      <b/>
      <sz val="11"/>
      <color indexed="8"/>
      <name val="宋体"/>
      <family val="0"/>
    </font>
    <font>
      <sz val="11"/>
      <name val="宋体"/>
      <family val="0"/>
    </font>
    <font>
      <sz val="10"/>
      <name val="宋体"/>
      <family val="0"/>
    </font>
    <font>
      <sz val="12"/>
      <color indexed="8"/>
      <name val="宋体"/>
      <family val="0"/>
    </font>
    <font>
      <b/>
      <sz val="12"/>
      <name val="宋体"/>
      <family val="0"/>
    </font>
    <font>
      <sz val="20"/>
      <name val="方正大标宋简体"/>
      <family val="0"/>
    </font>
    <font>
      <b/>
      <sz val="11"/>
      <name val="宋体"/>
      <family val="0"/>
    </font>
    <font>
      <sz val="12"/>
      <name val="仿宋_GB2312"/>
      <family val="3"/>
    </font>
    <font>
      <b/>
      <sz val="12"/>
      <name val="仿宋_GB2312"/>
      <family val="3"/>
    </font>
    <font>
      <b/>
      <sz val="12"/>
      <name val="Times New Roman"/>
      <family val="1"/>
    </font>
    <font>
      <b/>
      <sz val="20"/>
      <name val="宋体"/>
      <family val="0"/>
    </font>
    <font>
      <sz val="11"/>
      <name val="仿宋_GB2312"/>
      <family val="3"/>
    </font>
    <font>
      <sz val="12"/>
      <color indexed="10"/>
      <name val="宋体"/>
      <family val="0"/>
    </font>
    <font>
      <b/>
      <sz val="11"/>
      <name val="黑体"/>
      <family val="3"/>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63"/>
      <name val="宋体"/>
      <family val="0"/>
    </font>
    <font>
      <sz val="11"/>
      <color indexed="9"/>
      <name val="宋体"/>
      <family val="0"/>
    </font>
    <font>
      <b/>
      <sz val="15"/>
      <color indexed="56"/>
      <name val="宋体"/>
      <family val="0"/>
    </font>
    <font>
      <b/>
      <sz val="18"/>
      <color indexed="56"/>
      <name val="宋体"/>
      <family val="0"/>
    </font>
    <font>
      <u val="single"/>
      <sz val="12"/>
      <color indexed="12"/>
      <name val="宋体"/>
      <family val="0"/>
    </font>
    <font>
      <sz val="11"/>
      <color indexed="62"/>
      <name val="宋体"/>
      <family val="0"/>
    </font>
    <font>
      <sz val="11"/>
      <color indexed="60"/>
      <name val="宋体"/>
      <family val="0"/>
    </font>
    <font>
      <sz val="11"/>
      <color indexed="17"/>
      <name val="宋体"/>
      <family val="0"/>
    </font>
    <font>
      <b/>
      <sz val="13"/>
      <color indexed="56"/>
      <name val="宋体"/>
      <family val="0"/>
    </font>
    <font>
      <b/>
      <sz val="11"/>
      <color indexed="9"/>
      <name val="宋体"/>
      <family val="0"/>
    </font>
    <font>
      <sz val="11"/>
      <color indexed="10"/>
      <name val="宋体"/>
      <family val="0"/>
    </font>
    <font>
      <sz val="11"/>
      <color indexed="20"/>
      <name val="Tahoma"/>
      <family val="2"/>
    </font>
    <font>
      <sz val="12"/>
      <color indexed="20"/>
      <name val="宋体"/>
      <family val="0"/>
    </font>
    <font>
      <sz val="12"/>
      <color indexed="17"/>
      <name val="宋体"/>
      <family val="0"/>
    </font>
    <font>
      <sz val="11"/>
      <color indexed="52"/>
      <name val="宋体"/>
      <family val="0"/>
    </font>
    <font>
      <sz val="11"/>
      <color indexed="17"/>
      <name val="Tahoma"/>
      <family val="2"/>
    </font>
    <font>
      <b/>
      <sz val="11"/>
      <color indexed="52"/>
      <name val="宋体"/>
      <family val="0"/>
    </font>
    <font>
      <sz val="7"/>
      <name val="Small Fonts"/>
      <family val="2"/>
    </font>
    <font>
      <sz val="10"/>
      <name val="MS Sans Serif"/>
      <family val="2"/>
    </font>
    <font>
      <sz val="9"/>
      <name val="宋体"/>
      <family val="0"/>
    </font>
    <font>
      <sz val="12"/>
      <name val="Courier"/>
      <family val="3"/>
    </font>
    <font>
      <b/>
      <sz val="14"/>
      <name val="宋体"/>
      <family val="0"/>
    </font>
    <font>
      <sz val="12"/>
      <color indexed="8"/>
      <name val="Arial Narrow"/>
      <family val="2"/>
    </font>
    <font>
      <b/>
      <sz val="16"/>
      <name val="黑体"/>
      <family val="3"/>
    </font>
    <font>
      <sz val="10"/>
      <name val="Default"/>
      <family val="2"/>
    </font>
    <font>
      <sz val="18"/>
      <name val="黑体"/>
      <family val="3"/>
    </font>
    <font>
      <sz val="16"/>
      <name val="楷体_GB2312"/>
      <family val="0"/>
    </font>
    <font>
      <sz val="48"/>
      <name val="黑体"/>
      <family val="3"/>
    </font>
    <font>
      <sz val="22"/>
      <name val="楷体_GB2312"/>
      <family val="0"/>
    </font>
    <font>
      <b/>
      <sz val="24"/>
      <name val="黑体"/>
      <family val="3"/>
    </font>
    <font>
      <sz val="16"/>
      <name val="黑体"/>
      <family val="3"/>
    </font>
    <font>
      <sz val="10"/>
      <color indexed="10"/>
      <name val="宋体"/>
      <family val="0"/>
    </font>
    <font>
      <sz val="9"/>
      <color indexed="10"/>
      <name val="宋体"/>
      <family val="0"/>
    </font>
    <font>
      <b/>
      <sz val="9"/>
      <name val="宋体"/>
      <family val="0"/>
    </font>
    <font>
      <sz val="18"/>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s>
  <borders count="3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right style="thin"/>
      <top style="thin"/>
      <bottom/>
    </border>
    <border>
      <left style="thin"/>
      <right/>
      <top style="thin"/>
      <bottom style="thin"/>
    </border>
    <border>
      <left>
        <color indexed="8"/>
      </left>
      <right>
        <color indexed="63"/>
      </right>
      <top>
        <color indexed="8"/>
      </top>
      <bottom style="thin">
        <color indexed="8"/>
      </bottom>
    </border>
    <border>
      <left>
        <color indexed="63"/>
      </left>
      <right>
        <color indexed="63"/>
      </right>
      <top>
        <color indexed="63"/>
      </top>
      <bottom style="thin"/>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
      <left/>
      <right style="thin">
        <color indexed="8"/>
      </right>
      <top/>
      <bottom style="thin">
        <color indexed="8"/>
      </bottom>
    </border>
    <border>
      <left/>
      <right style="thin"/>
      <top style="thin"/>
      <bottom style="thin"/>
    </border>
    <border>
      <left style="thin"/>
      <right style="thin"/>
      <top/>
      <bottom style="thin"/>
    </border>
    <border>
      <left/>
      <right/>
      <top style="thin"/>
      <bottom style="thin"/>
    </border>
    <border>
      <left style="thin"/>
      <right style="thin"/>
      <top/>
      <bottom/>
    </border>
    <border>
      <left/>
      <right/>
      <top/>
      <bottom style="thin"/>
    </border>
    <border>
      <left/>
      <right style="thin"/>
      <top style="thin"/>
      <bottom/>
    </border>
    <border>
      <left/>
      <right style="thin"/>
      <top/>
      <bottom style="thin"/>
    </border>
    <border>
      <left style="thin"/>
      <right/>
      <top style="thin"/>
      <bottom/>
    </border>
    <border>
      <left>
        <color indexed="63"/>
      </left>
      <right>
        <color indexed="63"/>
      </right>
      <top style="thin"/>
      <bottom>
        <color indexed="63"/>
      </bottom>
    </border>
    <border>
      <left style="thin"/>
      <right/>
      <top/>
      <bottom style="thin"/>
    </border>
  </borders>
  <cellStyleXfs count="8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37" fontId="46" fillId="0" borderId="0">
      <alignment/>
      <protection/>
    </xf>
    <xf numFmtId="0" fontId="47"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33"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16" borderId="5" applyNumberFormat="0" applyAlignment="0" applyProtection="0"/>
    <xf numFmtId="0" fontId="45" fillId="16" borderId="5" applyNumberFormat="0" applyAlignment="0" applyProtection="0"/>
    <xf numFmtId="0" fontId="45" fillId="16" borderId="5" applyNumberFormat="0" applyAlignment="0" applyProtection="0"/>
    <xf numFmtId="0" fontId="45" fillId="16" borderId="5" applyNumberFormat="0" applyAlignment="0" applyProtection="0"/>
    <xf numFmtId="0" fontId="45" fillId="16" borderId="5" applyNumberFormat="0" applyAlignment="0" applyProtection="0"/>
    <xf numFmtId="0" fontId="45" fillId="16" borderId="5" applyNumberFormat="0" applyAlignment="0" applyProtection="0"/>
    <xf numFmtId="0" fontId="45" fillId="16" borderId="5" applyNumberFormat="0" applyAlignment="0" applyProtection="0"/>
    <xf numFmtId="0" fontId="45" fillId="16" borderId="5" applyNumberFormat="0" applyAlignment="0" applyProtection="0"/>
    <xf numFmtId="0" fontId="45" fillId="16" borderId="5" applyNumberFormat="0" applyAlignment="0" applyProtection="0"/>
    <xf numFmtId="0" fontId="45" fillId="16" borderId="5" applyNumberFormat="0" applyAlignment="0" applyProtection="0"/>
    <xf numFmtId="0" fontId="45" fillId="16" borderId="5" applyNumberFormat="0" applyAlignment="0" applyProtection="0"/>
    <xf numFmtId="0" fontId="38" fillId="17" borderId="6" applyNumberFormat="0" applyAlignment="0" applyProtection="0"/>
    <xf numFmtId="0" fontId="38" fillId="17" borderId="6" applyNumberFormat="0" applyAlignment="0" applyProtection="0"/>
    <xf numFmtId="0" fontId="38" fillId="17" borderId="6" applyNumberFormat="0" applyAlignment="0" applyProtection="0"/>
    <xf numFmtId="0" fontId="38" fillId="17" borderId="6" applyNumberFormat="0" applyAlignment="0" applyProtection="0"/>
    <xf numFmtId="0" fontId="38" fillId="17" borderId="6" applyNumberFormat="0" applyAlignment="0" applyProtection="0"/>
    <xf numFmtId="0" fontId="38" fillId="17" borderId="6" applyNumberFormat="0" applyAlignment="0" applyProtection="0"/>
    <xf numFmtId="0" fontId="38" fillId="17" borderId="6" applyNumberFormat="0" applyAlignment="0" applyProtection="0"/>
    <xf numFmtId="0" fontId="38" fillId="17" borderId="6" applyNumberFormat="0" applyAlignment="0" applyProtection="0"/>
    <xf numFmtId="0" fontId="38" fillId="17" borderId="6" applyNumberFormat="0" applyAlignment="0" applyProtection="0"/>
    <xf numFmtId="0" fontId="38" fillId="17" borderId="6" applyNumberFormat="0" applyAlignment="0" applyProtection="0"/>
    <xf numFmtId="0" fontId="38" fillId="17" borderId="6"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7" fillId="0" borderId="0">
      <alignment/>
      <protection/>
    </xf>
    <xf numFmtId="176"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29" fillId="16" borderId="8"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34" fillId="7" borderId="5" applyNumberFormat="0" applyAlignment="0" applyProtection="0"/>
    <xf numFmtId="0" fontId="49" fillId="0" borderId="0">
      <alignment/>
      <protection/>
    </xf>
    <xf numFmtId="0" fontId="7" fillId="0" borderId="0">
      <alignment/>
      <protection/>
    </xf>
    <xf numFmtId="0" fontId="27"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58">
    <xf numFmtId="0" fontId="0" fillId="0" borderId="0" xfId="0" applyAlignment="1">
      <alignment/>
    </xf>
    <xf numFmtId="177" fontId="3" fillId="0" borderId="0" xfId="0" applyNumberFormat="1" applyFont="1" applyBorder="1" applyAlignment="1" applyProtection="1">
      <alignment vertical="center" wrapText="1"/>
      <protection/>
    </xf>
    <xf numFmtId="177" fontId="5" fillId="0" borderId="10" xfId="0" applyNumberFormat="1" applyFont="1" applyBorder="1" applyAlignment="1" applyProtection="1">
      <alignment vertical="center" wrapText="1"/>
      <protection/>
    </xf>
    <xf numFmtId="0" fontId="4" fillId="0" borderId="11" xfId="0" applyFont="1" applyBorder="1" applyAlignment="1">
      <alignment/>
    </xf>
    <xf numFmtId="0" fontId="6" fillId="0" borderId="11" xfId="0" applyFont="1" applyBorder="1" applyAlignment="1">
      <alignment horizontal="center" vertical="center"/>
    </xf>
    <xf numFmtId="4" fontId="6" fillId="0" borderId="11" xfId="0" applyNumberFormat="1" applyFont="1" applyBorder="1" applyAlignment="1">
      <alignment/>
    </xf>
    <xf numFmtId="4" fontId="7" fillId="0" borderId="11" xfId="0" applyNumberFormat="1" applyFont="1" applyBorder="1" applyAlignment="1">
      <alignment/>
    </xf>
    <xf numFmtId="0" fontId="7" fillId="0" borderId="11" xfId="0" applyFont="1" applyBorder="1" applyAlignment="1">
      <alignment/>
    </xf>
    <xf numFmtId="0" fontId="6" fillId="0" borderId="11" xfId="0" applyFont="1" applyBorder="1" applyAlignment="1">
      <alignment/>
    </xf>
    <xf numFmtId="0" fontId="8" fillId="0" borderId="0" xfId="0" applyFont="1" applyAlignment="1">
      <alignment/>
    </xf>
    <xf numFmtId="177" fontId="5" fillId="0" borderId="12" xfId="0" applyNumberFormat="1" applyFont="1" applyBorder="1" applyAlignment="1" applyProtection="1">
      <alignment vertical="center" wrapText="1"/>
      <protection/>
    </xf>
    <xf numFmtId="0" fontId="0" fillId="0" borderId="11" xfId="0" applyFont="1" applyFill="1" applyBorder="1" applyAlignment="1">
      <alignment vertical="center"/>
    </xf>
    <xf numFmtId="0" fontId="8"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5" fillId="0" borderId="11" xfId="0" applyFont="1" applyFill="1" applyBorder="1" applyAlignment="1" applyProtection="1">
      <alignment horizontal="center" vertical="center"/>
      <protection locked="0"/>
    </xf>
    <xf numFmtId="1" fontId="12" fillId="0" borderId="11" xfId="0" applyNumberFormat="1" applyFont="1" applyFill="1" applyBorder="1" applyAlignment="1" applyProtection="1">
      <alignment horizontal="left" vertical="center"/>
      <protection locked="0"/>
    </xf>
    <xf numFmtId="1" fontId="12" fillId="0" borderId="11" xfId="0" applyNumberFormat="1" applyFont="1" applyFill="1" applyBorder="1" applyAlignment="1" applyProtection="1">
      <alignment vertical="center"/>
      <protection locked="0"/>
    </xf>
    <xf numFmtId="0" fontId="12" fillId="0" borderId="11" xfId="0" applyNumberFormat="1" applyFont="1" applyFill="1" applyBorder="1" applyAlignment="1" applyProtection="1">
      <alignment vertical="center"/>
      <protection locked="0"/>
    </xf>
    <xf numFmtId="3" fontId="12" fillId="0" borderId="11" xfId="0" applyNumberFormat="1"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3" fontId="12" fillId="0" borderId="13" xfId="0" applyNumberFormat="1" applyFont="1" applyFill="1" applyBorder="1" applyAlignment="1" applyProtection="1">
      <alignment vertical="center"/>
      <protection locked="0"/>
    </xf>
    <xf numFmtId="0" fontId="12" fillId="0" borderId="11" xfId="0" applyFont="1" applyFill="1" applyBorder="1" applyAlignment="1">
      <alignment vertical="center"/>
    </xf>
    <xf numFmtId="0" fontId="12" fillId="0" borderId="14" xfId="0" applyFont="1" applyFill="1" applyBorder="1" applyAlignment="1">
      <alignment vertical="center"/>
    </xf>
    <xf numFmtId="0" fontId="18" fillId="0" borderId="0" xfId="494" applyFont="1" applyProtection="1">
      <alignment/>
      <protection/>
    </xf>
    <xf numFmtId="0" fontId="18" fillId="0" borderId="0" xfId="494" applyFont="1" applyAlignment="1" applyProtection="1">
      <alignment horizontal="center"/>
      <protection/>
    </xf>
    <xf numFmtId="185" fontId="18" fillId="0" borderId="0" xfId="494" applyNumberFormat="1" applyFont="1" applyAlignment="1" applyProtection="1">
      <alignment horizontal="center"/>
      <protection/>
    </xf>
    <xf numFmtId="0" fontId="0" fillId="0" borderId="0" xfId="0" applyAlignment="1" applyProtection="1">
      <alignment/>
      <protection/>
    </xf>
    <xf numFmtId="185" fontId="13" fillId="0" borderId="0" xfId="494" applyNumberFormat="1" applyFont="1" applyAlignment="1" applyProtection="1">
      <alignment horizontal="right"/>
      <protection/>
    </xf>
    <xf numFmtId="0" fontId="12" fillId="0" borderId="0" xfId="494" applyFont="1" applyAlignment="1" applyProtection="1">
      <alignment vertical="center" wrapText="1"/>
      <protection/>
    </xf>
    <xf numFmtId="0" fontId="12" fillId="0" borderId="0" xfId="494" applyFont="1" applyAlignment="1" applyProtection="1">
      <alignment horizontal="center" vertical="center" wrapText="1"/>
      <protection/>
    </xf>
    <xf numFmtId="185" fontId="12" fillId="0" borderId="0" xfId="494" applyNumberFormat="1" applyFont="1" applyAlignment="1" applyProtection="1">
      <alignment horizontal="right" vertical="center" wrapText="1"/>
      <protection/>
    </xf>
    <xf numFmtId="0" fontId="17" fillId="0" borderId="11" xfId="494" applyFont="1" applyBorder="1" applyAlignment="1" applyProtection="1">
      <alignment horizontal="center" vertical="center" wrapText="1"/>
      <protection/>
    </xf>
    <xf numFmtId="185" fontId="17" fillId="0" borderId="11" xfId="494" applyNumberFormat="1" applyFont="1" applyBorder="1" applyAlignment="1" applyProtection="1">
      <alignment horizontal="center" vertical="center" wrapText="1"/>
      <protection/>
    </xf>
    <xf numFmtId="182" fontId="17" fillId="0" borderId="11" xfId="494" applyNumberFormat="1" applyFont="1" applyBorder="1" applyAlignment="1" applyProtection="1">
      <alignment horizontal="center" vertical="center" wrapText="1"/>
      <protection/>
    </xf>
    <xf numFmtId="186" fontId="17" fillId="0" borderId="11" xfId="494" applyNumberFormat="1" applyFont="1" applyFill="1" applyBorder="1" applyAlignment="1" applyProtection="1">
      <alignment horizontal="center" vertical="center" wrapText="1"/>
      <protection/>
    </xf>
    <xf numFmtId="0" fontId="17" fillId="0" borderId="11" xfId="494" applyFont="1" applyBorder="1" applyAlignment="1" applyProtection="1">
      <alignment vertical="center" wrapText="1"/>
      <protection/>
    </xf>
    <xf numFmtId="0" fontId="12" fillId="0" borderId="11" xfId="494" applyFont="1" applyBorder="1" applyAlignment="1" applyProtection="1">
      <alignment vertical="center" wrapText="1"/>
      <protection/>
    </xf>
    <xf numFmtId="182" fontId="12" fillId="0" borderId="11" xfId="765" applyNumberFormat="1" applyFont="1" applyBorder="1" applyAlignment="1" applyProtection="1">
      <alignment horizontal="center" vertical="center" wrapText="1"/>
      <protection/>
    </xf>
    <xf numFmtId="182" fontId="12" fillId="0" borderId="11" xfId="494" applyNumberFormat="1" applyFont="1" applyBorder="1" applyAlignment="1" applyProtection="1">
      <alignment horizontal="center" vertical="center" wrapText="1"/>
      <protection/>
    </xf>
    <xf numFmtId="0" fontId="12" fillId="0" borderId="11" xfId="494" applyFont="1" applyFill="1" applyBorder="1" applyAlignment="1" applyProtection="1">
      <alignment vertical="center" wrapText="1"/>
      <protection/>
    </xf>
    <xf numFmtId="181" fontId="18" fillId="0" borderId="0" xfId="494" applyNumberFormat="1" applyFont="1" applyProtection="1">
      <alignment/>
      <protection/>
    </xf>
    <xf numFmtId="183" fontId="9" fillId="0" borderId="0" xfId="494" applyNumberFormat="1" applyFont="1" applyAlignment="1" applyProtection="1">
      <alignment horizontal="center"/>
      <protection/>
    </xf>
    <xf numFmtId="185" fontId="9" fillId="0" borderId="0" xfId="494" applyNumberFormat="1" applyFont="1" applyAlignment="1" applyProtection="1">
      <alignment horizontal="center"/>
      <protection/>
    </xf>
    <xf numFmtId="0" fontId="19" fillId="0" borderId="0" xfId="494" applyFont="1" applyProtection="1">
      <alignment/>
      <protection/>
    </xf>
    <xf numFmtId="183" fontId="20" fillId="0" borderId="0" xfId="494" applyNumberFormat="1" applyFont="1" applyAlignment="1" applyProtection="1">
      <alignment horizontal="center"/>
      <protection/>
    </xf>
    <xf numFmtId="0" fontId="19" fillId="0" borderId="0" xfId="494" applyFont="1" applyAlignment="1" applyProtection="1">
      <alignment horizontal="center"/>
      <protection/>
    </xf>
    <xf numFmtId="185" fontId="19" fillId="0" borderId="0" xfId="494" applyNumberFormat="1" applyFont="1" applyAlignment="1" applyProtection="1">
      <alignment horizontal="center"/>
      <protection/>
    </xf>
    <xf numFmtId="183" fontId="18" fillId="0" borderId="0" xfId="494" applyNumberFormat="1" applyFont="1" applyAlignment="1" applyProtection="1">
      <alignment horizontal="center"/>
      <protection/>
    </xf>
    <xf numFmtId="0" fontId="8" fillId="0" borderId="0" xfId="494" applyFont="1">
      <alignment/>
      <protection/>
    </xf>
    <xf numFmtId="0" fontId="0" fillId="0" borderId="0" xfId="494" applyFont="1">
      <alignment/>
      <protection/>
    </xf>
    <xf numFmtId="0" fontId="15" fillId="0" borderId="0" xfId="494" applyFont="1" applyAlignment="1">
      <alignment vertical="center" wrapText="1"/>
      <protection/>
    </xf>
    <xf numFmtId="0" fontId="22" fillId="0" borderId="0" xfId="494" applyFont="1" applyAlignment="1">
      <alignment horizontal="center" vertical="center" wrapText="1"/>
      <protection/>
    </xf>
    <xf numFmtId="0" fontId="0" fillId="0" borderId="0" xfId="494" applyFont="1" applyAlignment="1">
      <alignment vertical="center" wrapText="1"/>
      <protection/>
    </xf>
    <xf numFmtId="0" fontId="22" fillId="0" borderId="0" xfId="494" applyFont="1" applyAlignment="1">
      <alignment vertical="center" wrapText="1"/>
      <protection/>
    </xf>
    <xf numFmtId="0" fontId="22" fillId="0" borderId="0" xfId="0" applyFont="1" applyAlignment="1">
      <alignment vertical="center"/>
    </xf>
    <xf numFmtId="0" fontId="23" fillId="0" borderId="0" xfId="494" applyFont="1" applyAlignment="1">
      <alignment vertical="center" wrapText="1"/>
      <protection/>
    </xf>
    <xf numFmtId="0" fontId="24" fillId="0" borderId="0" xfId="494" applyFont="1" applyAlignment="1">
      <alignment vertical="center" wrapText="1"/>
      <protection/>
    </xf>
    <xf numFmtId="0" fontId="12" fillId="0" borderId="0" xfId="0" applyFont="1" applyAlignment="1">
      <alignment vertical="center"/>
    </xf>
    <xf numFmtId="0" fontId="0" fillId="0" borderId="0" xfId="0" applyFill="1" applyAlignment="1">
      <alignment/>
    </xf>
    <xf numFmtId="0" fontId="0" fillId="0" borderId="0" xfId="0" applyFont="1" applyFill="1" applyBorder="1" applyAlignment="1">
      <alignment/>
    </xf>
    <xf numFmtId="0" fontId="14" fillId="0" borderId="15" xfId="0" applyFont="1" applyFill="1" applyBorder="1" applyAlignment="1">
      <alignment vertical="center"/>
    </xf>
    <xf numFmtId="0" fontId="51" fillId="0" borderId="15" xfId="0" applyFont="1" applyFill="1" applyBorder="1" applyAlignment="1">
      <alignment vertical="center"/>
    </xf>
    <xf numFmtId="0" fontId="51" fillId="0" borderId="16" xfId="0" applyFont="1" applyFill="1" applyBorder="1" applyAlignment="1">
      <alignment vertical="center"/>
    </xf>
    <xf numFmtId="0" fontId="0" fillId="0" borderId="16" xfId="0" applyFont="1" applyFill="1" applyBorder="1" applyAlignment="1">
      <alignment/>
    </xf>
    <xf numFmtId="0" fontId="14" fillId="0" borderId="15" xfId="0" applyFont="1" applyFill="1" applyBorder="1" applyAlignment="1">
      <alignment horizontal="right" vertical="center"/>
    </xf>
    <xf numFmtId="0" fontId="14" fillId="0" borderId="10"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9" xfId="0" applyFont="1" applyFill="1" applyBorder="1" applyAlignment="1">
      <alignment horizontal="left" vertical="center"/>
    </xf>
    <xf numFmtId="180" fontId="14" fillId="0" borderId="10" xfId="0" applyNumberFormat="1" applyFont="1" applyFill="1" applyBorder="1" applyAlignment="1">
      <alignment horizontal="right" vertical="center"/>
    </xf>
    <xf numFmtId="180" fontId="14" fillId="0" borderId="20" xfId="0" applyNumberFormat="1" applyFont="1" applyFill="1" applyBorder="1" applyAlignment="1">
      <alignment horizontal="right" vertical="center"/>
    </xf>
    <xf numFmtId="180" fontId="14" fillId="0" borderId="17" xfId="0" applyNumberFormat="1" applyFont="1" applyFill="1" applyBorder="1" applyAlignment="1">
      <alignment horizontal="right" vertical="center"/>
    </xf>
    <xf numFmtId="0" fontId="14" fillId="0" borderId="10" xfId="0" applyFont="1" applyFill="1" applyBorder="1" applyAlignment="1">
      <alignment horizontal="left" vertical="center"/>
    </xf>
    <xf numFmtId="0" fontId="14" fillId="0" borderId="10" xfId="0" applyFont="1" applyFill="1" applyBorder="1" applyAlignment="1">
      <alignment vertical="center"/>
    </xf>
    <xf numFmtId="0" fontId="0" fillId="0" borderId="0" xfId="0" applyFill="1" applyBorder="1" applyAlignment="1">
      <alignment horizontal="right"/>
    </xf>
    <xf numFmtId="0" fontId="0" fillId="0" borderId="0" xfId="0" applyBorder="1" applyAlignment="1">
      <alignment/>
    </xf>
    <xf numFmtId="0" fontId="8" fillId="24" borderId="11" xfId="0" applyFont="1" applyFill="1" applyBorder="1" applyAlignment="1">
      <alignment vertical="center"/>
    </xf>
    <xf numFmtId="0" fontId="0" fillId="24" borderId="11" xfId="0" applyFont="1" applyFill="1" applyBorder="1" applyAlignment="1">
      <alignment vertical="center"/>
    </xf>
    <xf numFmtId="0" fontId="0" fillId="24" borderId="11" xfId="0" applyFont="1" applyFill="1" applyBorder="1" applyAlignment="1">
      <alignment horizontal="right" vertical="center"/>
    </xf>
    <xf numFmtId="0" fontId="0" fillId="24" borderId="0" xfId="0" applyFont="1" applyFill="1" applyAlignment="1">
      <alignment vertical="center"/>
    </xf>
    <xf numFmtId="0" fontId="15" fillId="24" borderId="11" xfId="0" applyFont="1" applyFill="1" applyBorder="1" applyAlignment="1">
      <alignment horizontal="center" vertical="center"/>
    </xf>
    <xf numFmtId="0" fontId="15" fillId="24" borderId="11" xfId="0" applyFont="1" applyFill="1" applyBorder="1" applyAlignment="1">
      <alignment horizontal="center" vertical="center" wrapText="1"/>
    </xf>
    <xf numFmtId="0" fontId="12" fillId="25" borderId="11" xfId="0" applyFont="1" applyFill="1" applyBorder="1" applyAlignment="1">
      <alignment vertical="center"/>
    </xf>
    <xf numFmtId="177" fontId="12" fillId="16" borderId="11" xfId="0" applyNumberFormat="1" applyFont="1" applyFill="1" applyBorder="1" applyAlignment="1" applyProtection="1">
      <alignment horizontal="left" vertical="center"/>
      <protection locked="0"/>
    </xf>
    <xf numFmtId="0" fontId="12" fillId="16" borderId="11" xfId="0" applyFont="1" applyFill="1" applyBorder="1" applyAlignment="1">
      <alignment vertical="center"/>
    </xf>
    <xf numFmtId="177" fontId="12" fillId="24" borderId="11" xfId="0" applyNumberFormat="1" applyFont="1" applyFill="1" applyBorder="1" applyAlignment="1" applyProtection="1">
      <alignment horizontal="left" vertical="center"/>
      <protection locked="0"/>
    </xf>
    <xf numFmtId="191" fontId="53" fillId="24" borderId="11" xfId="0" applyNumberFormat="1" applyFont="1" applyFill="1" applyBorder="1" applyAlignment="1">
      <alignment horizontal="right" vertical="top" wrapText="1"/>
    </xf>
    <xf numFmtId="191" fontId="53" fillId="24" borderId="21" xfId="492" applyNumberFormat="1" applyFont="1" applyFill="1" applyBorder="1" applyAlignment="1">
      <alignment horizontal="right" vertical="top" wrapText="1"/>
      <protection/>
    </xf>
    <xf numFmtId="0" fontId="12" fillId="24" borderId="11" xfId="0" applyFont="1" applyFill="1" applyBorder="1" applyAlignment="1">
      <alignment vertical="center"/>
    </xf>
    <xf numFmtId="0" fontId="53" fillId="24" borderId="11" xfId="0" applyNumberFormat="1" applyFont="1" applyFill="1" applyBorder="1" applyAlignment="1">
      <alignment horizontal="right" vertical="top" wrapText="1"/>
    </xf>
    <xf numFmtId="0" fontId="53" fillId="24" borderId="21" xfId="492" applyNumberFormat="1" applyFont="1" applyFill="1" applyBorder="1" applyAlignment="1">
      <alignment horizontal="right" vertical="top" wrapText="1"/>
      <protection/>
    </xf>
    <xf numFmtId="184" fontId="12" fillId="24" borderId="11" xfId="0" applyNumberFormat="1" applyFont="1" applyFill="1" applyBorder="1" applyAlignment="1" applyProtection="1">
      <alignment horizontal="left" vertical="center"/>
      <protection locked="0"/>
    </xf>
    <xf numFmtId="184" fontId="12" fillId="16" borderId="11" xfId="0" applyNumberFormat="1" applyFont="1" applyFill="1" applyBorder="1" applyAlignment="1" applyProtection="1">
      <alignment horizontal="left" vertical="center"/>
      <protection locked="0"/>
    </xf>
    <xf numFmtId="0" fontId="17" fillId="24" borderId="11" xfId="0" applyFont="1" applyFill="1" applyBorder="1" applyAlignment="1">
      <alignment vertical="center"/>
    </xf>
    <xf numFmtId="0" fontId="17" fillId="16" borderId="11" xfId="0" applyFont="1" applyFill="1" applyBorder="1" applyAlignment="1">
      <alignment vertical="center"/>
    </xf>
    <xf numFmtId="1" fontId="12" fillId="24" borderId="11" xfId="0" applyNumberFormat="1" applyFont="1" applyFill="1" applyBorder="1" applyAlignment="1" applyProtection="1">
      <alignment vertical="center"/>
      <protection locked="0"/>
    </xf>
    <xf numFmtId="1" fontId="12" fillId="16" borderId="11" xfId="0" applyNumberFormat="1" applyFont="1" applyFill="1" applyBorder="1" applyAlignment="1" applyProtection="1">
      <alignment vertical="center"/>
      <protection locked="0"/>
    </xf>
    <xf numFmtId="0" fontId="12" fillId="16" borderId="11" xfId="0" applyNumberFormat="1" applyFont="1" applyFill="1" applyBorder="1" applyAlignment="1" applyProtection="1">
      <alignment vertical="center"/>
      <protection locked="0"/>
    </xf>
    <xf numFmtId="0" fontId="39" fillId="16" borderId="11" xfId="0" applyFont="1" applyFill="1" applyBorder="1" applyAlignment="1">
      <alignment vertical="center"/>
    </xf>
    <xf numFmtId="0" fontId="39" fillId="24" borderId="11" xfId="0" applyFont="1" applyFill="1" applyBorder="1" applyAlignment="1">
      <alignment vertical="center"/>
    </xf>
    <xf numFmtId="0" fontId="12" fillId="16" borderId="11" xfId="0" applyFont="1" applyFill="1" applyBorder="1" applyAlignment="1">
      <alignment horizontal="left" vertical="center"/>
    </xf>
    <xf numFmtId="0" fontId="0" fillId="25" borderId="11" xfId="0" applyFont="1" applyFill="1" applyBorder="1" applyAlignment="1">
      <alignment vertical="center"/>
    </xf>
    <xf numFmtId="0" fontId="17" fillId="25" borderId="11" xfId="0" applyFont="1" applyFill="1" applyBorder="1" applyAlignment="1">
      <alignment horizontal="distributed" vertical="center"/>
    </xf>
    <xf numFmtId="0" fontId="54" fillId="0" borderId="0" xfId="0" applyFont="1" applyAlignment="1" applyProtection="1">
      <alignment vertical="center"/>
      <protection locked="0"/>
    </xf>
    <xf numFmtId="0" fontId="0" fillId="0" borderId="0" xfId="0" applyAlignment="1" applyProtection="1">
      <alignment vertical="center"/>
      <protection locked="0"/>
    </xf>
    <xf numFmtId="0" fontId="55" fillId="0" borderId="0" xfId="0" applyFont="1" applyAlignment="1" applyProtection="1">
      <alignment vertical="center"/>
      <protection locked="0"/>
    </xf>
    <xf numFmtId="0" fontId="56" fillId="0" borderId="0" xfId="0" applyFont="1" applyAlignment="1" applyProtection="1">
      <alignment horizontal="center" vertical="center"/>
      <protection locked="0"/>
    </xf>
    <xf numFmtId="0" fontId="57" fillId="0" borderId="0" xfId="0" applyFont="1" applyAlignment="1" applyProtection="1">
      <alignment horizontal="center" vertical="center"/>
      <protection locked="0"/>
    </xf>
    <xf numFmtId="0" fontId="58" fillId="0" borderId="0" xfId="0" applyFont="1" applyAlignment="1" applyProtection="1">
      <alignment horizontal="center" vertical="center"/>
      <protection locked="0"/>
    </xf>
    <xf numFmtId="0" fontId="59" fillId="0" borderId="0" xfId="0" applyFont="1" applyAlignment="1" applyProtection="1">
      <alignment horizontal="left" vertical="center"/>
      <protection locked="0"/>
    </xf>
    <xf numFmtId="0" fontId="59" fillId="0" borderId="0" xfId="0" applyFont="1" applyAlignment="1" applyProtection="1">
      <alignment vertical="center"/>
      <protection locked="0"/>
    </xf>
    <xf numFmtId="0" fontId="0" fillId="0" borderId="0"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wrapText="1"/>
      <protection locked="0"/>
    </xf>
    <xf numFmtId="0" fontId="17" fillId="25" borderId="11" xfId="0" applyFont="1" applyFill="1" applyBorder="1" applyAlignment="1" applyProtection="1">
      <alignment horizontal="left" vertical="center"/>
      <protection locked="0"/>
    </xf>
    <xf numFmtId="1" fontId="17" fillId="25" borderId="11" xfId="0" applyNumberFormat="1" applyFont="1" applyFill="1" applyBorder="1" applyAlignment="1" applyProtection="1">
      <alignment vertical="center"/>
      <protection locked="0"/>
    </xf>
    <xf numFmtId="1" fontId="12" fillId="16" borderId="11" xfId="0" applyNumberFormat="1" applyFont="1" applyFill="1" applyBorder="1" applyAlignment="1" applyProtection="1">
      <alignment horizontal="left" vertical="center"/>
      <protection locked="0"/>
    </xf>
    <xf numFmtId="0" fontId="12" fillId="0" borderId="11" xfId="0" applyFont="1" applyBorder="1" applyAlignment="1" applyProtection="1">
      <alignment vertical="center" wrapText="1"/>
      <protection locked="0"/>
    </xf>
    <xf numFmtId="3" fontId="12" fillId="0" borderId="11" xfId="0" applyNumberFormat="1" applyFont="1" applyFill="1" applyBorder="1" applyAlignment="1" applyProtection="1">
      <alignment vertical="center"/>
      <protection/>
    </xf>
    <xf numFmtId="3" fontId="12" fillId="16" borderId="11" xfId="0" applyNumberFormat="1" applyFont="1" applyFill="1" applyBorder="1" applyAlignment="1" applyProtection="1">
      <alignment vertical="center"/>
      <protection locked="0"/>
    </xf>
    <xf numFmtId="0" fontId="12" fillId="0" borderId="11" xfId="0" applyFont="1" applyBorder="1" applyAlignment="1" applyProtection="1">
      <alignment vertical="center"/>
      <protection locked="0"/>
    </xf>
    <xf numFmtId="1" fontId="1" fillId="24" borderId="11" xfId="0" applyNumberFormat="1" applyFont="1" applyFill="1" applyBorder="1" applyAlignment="1" applyProtection="1">
      <alignment vertical="center"/>
      <protection locked="0"/>
    </xf>
    <xf numFmtId="0" fontId="1" fillId="24" borderId="11" xfId="0" applyFont="1" applyFill="1" applyBorder="1" applyAlignment="1" applyProtection="1">
      <alignment vertical="center"/>
      <protection locked="0"/>
    </xf>
    <xf numFmtId="0" fontId="14" fillId="24" borderId="0" xfId="0" applyFont="1" applyFill="1" applyAlignment="1" applyProtection="1">
      <alignment vertical="center"/>
      <protection locked="0"/>
    </xf>
    <xf numFmtId="0" fontId="12" fillId="0" borderId="14" xfId="0" applyFont="1" applyFill="1" applyBorder="1" applyAlignment="1" applyProtection="1">
      <alignment vertical="center"/>
      <protection locked="0"/>
    </xf>
    <xf numFmtId="1" fontId="12" fillId="0" borderId="22" xfId="0" applyNumberFormat="1" applyFont="1" applyFill="1" applyBorder="1" applyAlignment="1" applyProtection="1">
      <alignment vertical="center"/>
      <protection locked="0"/>
    </xf>
    <xf numFmtId="0" fontId="17" fillId="0" borderId="11" xfId="0" applyFont="1" applyFill="1" applyBorder="1" applyAlignment="1" applyProtection="1">
      <alignment horizontal="distributed" vertical="center"/>
      <protection locked="0"/>
    </xf>
    <xf numFmtId="0" fontId="0" fillId="16"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 fontId="12" fillId="16" borderId="23" xfId="0" applyNumberFormat="1" applyFont="1" applyFill="1" applyBorder="1" applyAlignment="1" applyProtection="1">
      <alignment horizontal="left" vertical="center"/>
      <protection locked="0"/>
    </xf>
    <xf numFmtId="0" fontId="12" fillId="16" borderId="11" xfId="0" applyFont="1" applyFill="1" applyBorder="1" applyAlignment="1" applyProtection="1">
      <alignment horizontal="left" vertical="center" wrapText="1"/>
      <protection locked="0"/>
    </xf>
    <xf numFmtId="0" fontId="17" fillId="25" borderId="11" xfId="0" applyFont="1" applyFill="1" applyBorder="1" applyAlignment="1" applyProtection="1">
      <alignment horizontal="distributed" vertical="center"/>
      <protection locked="0"/>
    </xf>
    <xf numFmtId="0" fontId="0" fillId="25" borderId="11"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7" fillId="0" borderId="0" xfId="0" applyFont="1" applyFill="1" applyAlignment="1">
      <alignment vertical="center"/>
    </xf>
    <xf numFmtId="0" fontId="12" fillId="25" borderId="14" xfId="0" applyFont="1" applyFill="1" applyBorder="1" applyAlignment="1">
      <alignment vertical="center"/>
    </xf>
    <xf numFmtId="0" fontId="15" fillId="25" borderId="11" xfId="0" applyFont="1" applyFill="1" applyBorder="1" applyAlignment="1">
      <alignment horizontal="center" vertical="center"/>
    </xf>
    <xf numFmtId="177" fontId="12" fillId="0" borderId="14" xfId="0" applyNumberFormat="1"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Border="1" applyAlignment="1">
      <alignment vertical="center"/>
    </xf>
    <xf numFmtId="0" fontId="15" fillId="26" borderId="11" xfId="0" applyFont="1" applyFill="1" applyBorder="1" applyAlignment="1">
      <alignment horizontal="center" vertical="center"/>
    </xf>
    <xf numFmtId="0" fontId="8" fillId="24" borderId="0" xfId="0" applyFont="1" applyFill="1" applyAlignment="1">
      <alignment vertical="center"/>
    </xf>
    <xf numFmtId="0" fontId="0" fillId="24" borderId="0" xfId="0" applyFont="1" applyFill="1" applyBorder="1" applyAlignment="1">
      <alignment vertical="center"/>
    </xf>
    <xf numFmtId="0" fontId="0" fillId="24" borderId="16" xfId="0" applyFont="1" applyFill="1" applyBorder="1" applyAlignment="1">
      <alignment horizontal="right" vertical="center"/>
    </xf>
    <xf numFmtId="0" fontId="15" fillId="24" borderId="0" xfId="0" applyFont="1" applyFill="1" applyAlignment="1">
      <alignment vertical="center"/>
    </xf>
    <xf numFmtId="177" fontId="12" fillId="24" borderId="11" xfId="0" applyNumberFormat="1" applyFont="1" applyFill="1" applyBorder="1" applyAlignment="1" applyProtection="1">
      <alignment vertical="center"/>
      <protection locked="0"/>
    </xf>
    <xf numFmtId="0" fontId="12" fillId="24" borderId="11" xfId="0" applyFont="1" applyFill="1" applyBorder="1" applyAlignment="1">
      <alignment horizontal="left" vertical="center"/>
    </xf>
    <xf numFmtId="0" fontId="0" fillId="0" borderId="0" xfId="489" applyFont="1" applyFill="1" applyAlignment="1">
      <alignment/>
      <protection/>
    </xf>
    <xf numFmtId="0" fontId="23" fillId="0" borderId="0" xfId="489" applyFont="1" applyFill="1" applyAlignment="1">
      <alignment/>
      <protection/>
    </xf>
    <xf numFmtId="0" fontId="0" fillId="24" borderId="0" xfId="489" applyFont="1" applyFill="1" applyAlignment="1">
      <alignment/>
      <protection/>
    </xf>
    <xf numFmtId="0" fontId="13" fillId="0" borderId="0" xfId="489" applyNumberFormat="1" applyFont="1" applyFill="1" applyAlignment="1" applyProtection="1">
      <alignment horizontal="right" vertical="center"/>
      <protection/>
    </xf>
    <xf numFmtId="0" fontId="60" fillId="0" borderId="0" xfId="489" applyNumberFormat="1" applyFont="1" applyFill="1" applyAlignment="1" applyProtection="1">
      <alignment horizontal="right" vertical="center"/>
      <protection/>
    </xf>
    <xf numFmtId="0" fontId="48" fillId="0" borderId="11" xfId="489" applyNumberFormat="1" applyFont="1" applyFill="1" applyBorder="1" applyAlignment="1" applyProtection="1">
      <alignment horizontal="centerContinuous" vertical="center" wrapText="1"/>
      <protection/>
    </xf>
    <xf numFmtId="0" fontId="61" fillId="0" borderId="11" xfId="489" applyNumberFormat="1" applyFont="1" applyFill="1" applyBorder="1" applyAlignment="1" applyProtection="1">
      <alignment horizontal="centerContinuous" vertical="center" wrapText="1"/>
      <protection/>
    </xf>
    <xf numFmtId="0" fontId="48" fillId="0" borderId="11" xfId="489" applyNumberFormat="1" applyFont="1" applyFill="1" applyBorder="1" applyAlignment="1" applyProtection="1">
      <alignment horizontal="center" vertical="center" wrapText="1"/>
      <protection/>
    </xf>
    <xf numFmtId="0" fontId="13" fillId="16" borderId="11" xfId="489" applyFont="1" applyFill="1" applyBorder="1" applyAlignment="1">
      <alignment vertical="center"/>
      <protection/>
    </xf>
    <xf numFmtId="3" fontId="48" fillId="16" borderId="11" xfId="489" applyNumberFormat="1" applyFont="1" applyFill="1" applyBorder="1" applyAlignment="1" applyProtection="1">
      <alignment horizontal="right" vertical="center"/>
      <protection/>
    </xf>
    <xf numFmtId="0" fontId="48" fillId="0" borderId="0" xfId="489" applyFont="1" applyFill="1" applyAlignment="1">
      <alignment/>
      <protection/>
    </xf>
    <xf numFmtId="0" fontId="13" fillId="24" borderId="11" xfId="489" applyFont="1" applyFill="1" applyBorder="1" applyAlignment="1">
      <alignment vertical="center"/>
      <protection/>
    </xf>
    <xf numFmtId="3" fontId="48" fillId="24" borderId="11" xfId="489" applyNumberFormat="1" applyFont="1" applyFill="1" applyBorder="1" applyAlignment="1" applyProtection="1">
      <alignment horizontal="right" vertical="center"/>
      <protection/>
    </xf>
    <xf numFmtId="3" fontId="61" fillId="24" borderId="11" xfId="489" applyNumberFormat="1" applyFont="1" applyFill="1" applyBorder="1" applyAlignment="1" applyProtection="1">
      <alignment horizontal="right" vertical="center"/>
      <protection/>
    </xf>
    <xf numFmtId="0" fontId="48" fillId="24" borderId="0" xfId="489" applyFont="1" applyFill="1" applyAlignment="1">
      <alignment/>
      <protection/>
    </xf>
    <xf numFmtId="3" fontId="13" fillId="16" borderId="11" xfId="489" applyNumberFormat="1" applyFont="1" applyFill="1" applyBorder="1" applyAlignment="1" applyProtection="1">
      <alignment horizontal="left" vertical="center"/>
      <protection/>
    </xf>
    <xf numFmtId="0" fontId="48" fillId="16" borderId="11" xfId="489" applyFont="1" applyFill="1" applyBorder="1" applyAlignment="1">
      <alignment/>
      <protection/>
    </xf>
    <xf numFmtId="0" fontId="48" fillId="24" borderId="11" xfId="489" applyFont="1" applyFill="1" applyBorder="1" applyAlignment="1">
      <alignment/>
      <protection/>
    </xf>
    <xf numFmtId="0" fontId="61" fillId="24" borderId="11" xfId="489" applyFont="1" applyFill="1" applyBorder="1" applyAlignment="1">
      <alignment/>
      <protection/>
    </xf>
    <xf numFmtId="0" fontId="13" fillId="24" borderId="11" xfId="489" applyFont="1" applyFill="1" applyBorder="1" applyAlignment="1">
      <alignment horizontal="left" vertical="center"/>
      <protection/>
    </xf>
    <xf numFmtId="0" fontId="13" fillId="16" borderId="11" xfId="489" applyFont="1" applyFill="1" applyBorder="1" applyAlignment="1">
      <alignment horizontal="left" vertical="center"/>
      <protection/>
    </xf>
    <xf numFmtId="0" fontId="13" fillId="24" borderId="11" xfId="489" applyFont="1" applyFill="1" applyBorder="1" applyAlignment="1">
      <alignment horizontal="left"/>
      <protection/>
    </xf>
    <xf numFmtId="0" fontId="13" fillId="16" borderId="11" xfId="489" applyFont="1" applyFill="1" applyBorder="1" applyAlignment="1">
      <alignment horizontal="left"/>
      <protection/>
    </xf>
    <xf numFmtId="0" fontId="0" fillId="0" borderId="0" xfId="489" applyFill="1">
      <alignment/>
      <protection/>
    </xf>
    <xf numFmtId="0" fontId="23" fillId="0" borderId="0" xfId="489" applyFont="1" applyFill="1">
      <alignment/>
      <protection/>
    </xf>
    <xf numFmtId="0" fontId="0" fillId="24" borderId="0" xfId="489" applyFill="1">
      <alignment/>
      <protection/>
    </xf>
    <xf numFmtId="0" fontId="0" fillId="0" borderId="0" xfId="489" applyFont="1" applyFill="1">
      <alignment/>
      <protection/>
    </xf>
    <xf numFmtId="0" fontId="62" fillId="0" borderId="11" xfId="489" applyNumberFormat="1" applyFont="1" applyFill="1" applyBorder="1" applyAlignment="1" applyProtection="1">
      <alignment horizontal="center" vertical="center" wrapText="1"/>
      <protection/>
    </xf>
    <xf numFmtId="1" fontId="13" fillId="0" borderId="11" xfId="0" applyNumberFormat="1" applyFont="1" applyFill="1" applyBorder="1" applyAlignment="1" applyProtection="1">
      <alignment vertical="center" wrapText="1"/>
      <protection locked="0"/>
    </xf>
    <xf numFmtId="0" fontId="13" fillId="0" borderId="11" xfId="0" applyNumberFormat="1" applyFont="1" applyFill="1" applyBorder="1" applyAlignment="1" applyProtection="1">
      <alignment vertical="center" wrapText="1"/>
      <protection locked="0"/>
    </xf>
    <xf numFmtId="3" fontId="13" fillId="0" borderId="11" xfId="0" applyNumberFormat="1" applyFont="1" applyFill="1" applyBorder="1" applyAlignment="1" applyProtection="1">
      <alignment vertical="center" wrapText="1"/>
      <protection locked="0"/>
    </xf>
    <xf numFmtId="0" fontId="13" fillId="0" borderId="11" xfId="0" applyFont="1" applyBorder="1" applyAlignment="1" applyProtection="1">
      <alignment vertical="center" wrapText="1"/>
      <protection locked="0"/>
    </xf>
    <xf numFmtId="0" fontId="13" fillId="0" borderId="11" xfId="489" applyFont="1" applyFill="1" applyBorder="1" applyAlignment="1">
      <alignment vertical="center"/>
      <protection/>
    </xf>
    <xf numFmtId="3" fontId="48" fillId="0" borderId="11" xfId="489" applyNumberFormat="1" applyFont="1" applyFill="1" applyBorder="1" applyAlignment="1" applyProtection="1">
      <alignment horizontal="right" vertical="center"/>
      <protection/>
    </xf>
    <xf numFmtId="0" fontId="48" fillId="0" borderId="11" xfId="489" applyFont="1" applyFill="1" applyBorder="1" applyAlignment="1">
      <alignment/>
      <protection/>
    </xf>
    <xf numFmtId="0" fontId="13" fillId="0" borderId="11" xfId="489" applyFont="1" applyFill="1" applyBorder="1" applyAlignment="1">
      <alignment horizontal="left" vertical="center"/>
      <protection/>
    </xf>
    <xf numFmtId="0" fontId="13" fillId="0" borderId="11" xfId="489" applyFont="1" applyFill="1" applyBorder="1" applyAlignment="1">
      <alignment horizontal="left"/>
      <protection/>
    </xf>
    <xf numFmtId="0" fontId="0" fillId="0" borderId="0" xfId="0" applyFont="1" applyFill="1" applyAlignment="1">
      <alignment horizontal="center" vertical="center"/>
    </xf>
    <xf numFmtId="3" fontId="12" fillId="24" borderId="11" xfId="0" applyNumberFormat="1" applyFont="1" applyFill="1" applyBorder="1" applyAlignment="1" applyProtection="1">
      <alignment vertical="center"/>
      <protection/>
    </xf>
    <xf numFmtId="3" fontId="12" fillId="16" borderId="11" xfId="0" applyNumberFormat="1" applyFont="1" applyFill="1" applyBorder="1" applyAlignment="1" applyProtection="1">
      <alignment vertical="center"/>
      <protection/>
    </xf>
    <xf numFmtId="0" fontId="17" fillId="16" borderId="23" xfId="0" applyFont="1" applyFill="1" applyBorder="1" applyAlignment="1">
      <alignment horizontal="center" vertical="center"/>
    </xf>
    <xf numFmtId="3" fontId="12" fillId="24" borderId="11" xfId="0" applyNumberFormat="1" applyFont="1" applyFill="1" applyBorder="1" applyAlignment="1" applyProtection="1">
      <alignment horizontal="left" vertical="center"/>
      <protection/>
    </xf>
    <xf numFmtId="3" fontId="1" fillId="24" borderId="11" xfId="0" applyNumberFormat="1" applyFont="1" applyFill="1" applyBorder="1" applyAlignment="1" applyProtection="1">
      <alignment vertical="center"/>
      <protection/>
    </xf>
    <xf numFmtId="3" fontId="39" fillId="0" borderId="11" xfId="0" applyNumberFormat="1" applyFont="1" applyFill="1" applyBorder="1" applyAlignment="1" applyProtection="1">
      <alignment vertical="center"/>
      <protection/>
    </xf>
    <xf numFmtId="3" fontId="12" fillId="0" borderId="11" xfId="0" applyNumberFormat="1" applyFont="1" applyFill="1" applyBorder="1" applyAlignment="1" applyProtection="1">
      <alignment horizontal="left" vertical="center"/>
      <protection/>
    </xf>
    <xf numFmtId="0" fontId="0" fillId="16" borderId="11" xfId="0" applyFont="1" applyFill="1" applyBorder="1" applyAlignment="1">
      <alignment vertical="center"/>
    </xf>
    <xf numFmtId="0" fontId="12" fillId="0" borderId="11" xfId="0" applyFont="1" applyBorder="1" applyAlignment="1">
      <alignment horizontal="left" vertical="center"/>
    </xf>
    <xf numFmtId="0" fontId="12" fillId="0" borderId="11" xfId="472" applyFont="1" applyFill="1" applyBorder="1" applyAlignment="1">
      <alignment vertical="center" wrapText="1"/>
      <protection/>
    </xf>
    <xf numFmtId="3" fontId="12" fillId="16" borderId="11" xfId="0" applyNumberFormat="1" applyFont="1" applyFill="1" applyBorder="1" applyAlignment="1" applyProtection="1">
      <alignment horizontal="left" vertical="center"/>
      <protection/>
    </xf>
    <xf numFmtId="0" fontId="15" fillId="0" borderId="0" xfId="0" applyFont="1" applyFill="1" applyAlignment="1">
      <alignment vertical="center"/>
    </xf>
    <xf numFmtId="0" fontId="17" fillId="0" borderId="11" xfId="0" applyFont="1" applyFill="1" applyBorder="1" applyAlignment="1">
      <alignment horizontal="distributed" vertical="center"/>
    </xf>
    <xf numFmtId="0" fontId="17" fillId="25" borderId="11" xfId="0" applyFont="1" applyFill="1" applyBorder="1" applyAlignment="1">
      <alignment vertical="center"/>
    </xf>
    <xf numFmtId="0" fontId="0" fillId="0" borderId="0" xfId="0" applyFill="1" applyAlignment="1">
      <alignment vertical="center"/>
    </xf>
    <xf numFmtId="0" fontId="17" fillId="0" borderId="23" xfId="0" applyFont="1" applyFill="1" applyBorder="1" applyAlignment="1">
      <alignment horizontal="center" vertical="center"/>
    </xf>
    <xf numFmtId="3" fontId="12" fillId="25" borderId="11" xfId="0" applyNumberFormat="1" applyFont="1" applyFill="1" applyBorder="1" applyAlignment="1" applyProtection="1">
      <alignment vertical="center"/>
      <protection/>
    </xf>
    <xf numFmtId="0" fontId="17" fillId="25" borderId="23" xfId="0" applyFont="1" applyFill="1" applyBorder="1" applyAlignment="1">
      <alignment horizontal="center" vertical="center"/>
    </xf>
    <xf numFmtId="0" fontId="12" fillId="0" borderId="11" xfId="0" applyFont="1" applyBorder="1" applyAlignment="1">
      <alignment vertical="center"/>
    </xf>
    <xf numFmtId="0" fontId="0" fillId="0" borderId="11" xfId="0" applyFill="1" applyBorder="1" applyAlignment="1">
      <alignment vertical="center"/>
    </xf>
    <xf numFmtId="0" fontId="17" fillId="0" borderId="11" xfId="0" applyFont="1" applyFill="1" applyBorder="1" applyAlignment="1">
      <alignment vertical="center"/>
    </xf>
    <xf numFmtId="0" fontId="12" fillId="16" borderId="11" xfId="472" applyFont="1" applyFill="1" applyBorder="1" applyAlignment="1">
      <alignment vertical="center" wrapText="1"/>
      <protection/>
    </xf>
    <xf numFmtId="3" fontId="12" fillId="25" borderId="11" xfId="0" applyNumberFormat="1" applyFont="1" applyFill="1" applyBorder="1" applyAlignment="1" applyProtection="1">
      <alignment horizontal="left" vertical="center"/>
      <protection/>
    </xf>
    <xf numFmtId="0" fontId="0" fillId="25" borderId="11" xfId="0" applyFill="1" applyBorder="1" applyAlignment="1">
      <alignment vertical="center"/>
    </xf>
    <xf numFmtId="0" fontId="0" fillId="16" borderId="11" xfId="0" applyFill="1" applyBorder="1" applyAlignment="1">
      <alignment vertical="center"/>
    </xf>
    <xf numFmtId="0" fontId="8"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11" xfId="0" applyFont="1" applyBorder="1" applyAlignment="1">
      <alignment/>
    </xf>
    <xf numFmtId="49" fontId="8" fillId="25" borderId="11" xfId="467" applyNumberFormat="1" applyFont="1" applyFill="1" applyBorder="1" applyAlignment="1" applyProtection="1">
      <alignment horizontal="distributed" vertical="center"/>
      <protection/>
    </xf>
    <xf numFmtId="0" fontId="0" fillId="25" borderId="11" xfId="0" applyFont="1" applyFill="1" applyBorder="1" applyAlignment="1">
      <alignment/>
    </xf>
    <xf numFmtId="0" fontId="0" fillId="0" borderId="0" xfId="0" applyFont="1" applyFill="1" applyAlignment="1">
      <alignment/>
    </xf>
    <xf numFmtId="0" fontId="0" fillId="0" borderId="0" xfId="0" applyFont="1" applyFill="1" applyAlignment="1">
      <alignment horizontal="right"/>
    </xf>
    <xf numFmtId="0" fontId="0" fillId="16" borderId="11" xfId="0" applyFont="1" applyFill="1" applyBorder="1" applyAlignment="1">
      <alignment/>
    </xf>
    <xf numFmtId="0" fontId="0" fillId="0" borderId="11" xfId="0" applyFont="1" applyFill="1" applyBorder="1" applyAlignment="1">
      <alignment/>
    </xf>
    <xf numFmtId="9" fontId="0" fillId="24" borderId="11" xfId="0" applyNumberFormat="1" applyFont="1" applyFill="1" applyBorder="1" applyAlignment="1">
      <alignment vertical="center"/>
    </xf>
    <xf numFmtId="9" fontId="15" fillId="24" borderId="11" xfId="0" applyNumberFormat="1" applyFont="1" applyFill="1" applyBorder="1" applyAlignment="1">
      <alignment horizontal="center" vertical="center" wrapText="1"/>
    </xf>
    <xf numFmtId="9" fontId="12" fillId="25" borderId="11" xfId="0" applyNumberFormat="1" applyFont="1" applyFill="1" applyBorder="1" applyAlignment="1">
      <alignment vertical="center"/>
    </xf>
    <xf numFmtId="9" fontId="12" fillId="16" borderId="11" xfId="0" applyNumberFormat="1" applyFont="1" applyFill="1" applyBorder="1" applyAlignment="1">
      <alignment vertical="center"/>
    </xf>
    <xf numFmtId="9" fontId="0" fillId="24" borderId="0" xfId="0" applyNumberFormat="1" applyFont="1" applyFill="1" applyAlignment="1">
      <alignment vertical="center"/>
    </xf>
    <xf numFmtId="9" fontId="12" fillId="17" borderId="11" xfId="0" applyNumberFormat="1" applyFont="1" applyFill="1" applyBorder="1" applyAlignment="1">
      <alignment vertical="center"/>
    </xf>
    <xf numFmtId="191" fontId="53" fillId="24" borderId="11" xfId="0" applyNumberFormat="1" applyFont="1" applyFill="1" applyBorder="1" applyAlignment="1">
      <alignment horizontal="right" vertical="top" wrapText="1"/>
    </xf>
    <xf numFmtId="9" fontId="12" fillId="24" borderId="11" xfId="0" applyNumberFormat="1" applyFont="1" applyFill="1" applyBorder="1" applyAlignment="1">
      <alignment vertical="center"/>
    </xf>
    <xf numFmtId="0" fontId="17" fillId="25" borderId="11" xfId="0" applyFont="1" applyFill="1" applyBorder="1" applyAlignment="1" applyProtection="1">
      <alignment horizontal="center" vertical="center"/>
      <protection locked="0"/>
    </xf>
    <xf numFmtId="1" fontId="17" fillId="25" borderId="11" xfId="0" applyNumberFormat="1" applyFont="1" applyFill="1" applyBorder="1" applyAlignment="1" applyProtection="1">
      <alignment horizontal="center" vertical="center"/>
      <protection/>
    </xf>
    <xf numFmtId="1" fontId="12" fillId="16" borderId="11" xfId="0" applyNumberFormat="1" applyFont="1" applyFill="1" applyBorder="1" applyAlignment="1" applyProtection="1">
      <alignment horizontal="center" vertical="center"/>
      <protection locked="0"/>
    </xf>
    <xf numFmtId="0" fontId="12" fillId="25" borderId="11" xfId="0" applyFont="1" applyFill="1" applyBorder="1" applyAlignment="1" applyProtection="1">
      <alignment horizontal="center" vertical="center"/>
      <protection locked="0"/>
    </xf>
    <xf numFmtId="1" fontId="17" fillId="25" borderId="11" xfId="0" applyNumberFormat="1" applyFont="1" applyFill="1" applyBorder="1" applyAlignment="1" applyProtection="1">
      <alignment horizontal="center" vertical="center"/>
      <protection locked="0"/>
    </xf>
    <xf numFmtId="1" fontId="12" fillId="0" borderId="11" xfId="0" applyNumberFormat="1" applyFont="1" applyFill="1" applyBorder="1" applyAlignment="1" applyProtection="1">
      <alignment horizontal="right" vertical="center"/>
      <protection locked="0"/>
    </xf>
    <xf numFmtId="0" fontId="12" fillId="0" borderId="11" xfId="0" applyFont="1" applyFill="1" applyBorder="1" applyAlignment="1" applyProtection="1">
      <alignment horizontal="right" vertical="center"/>
      <protection locked="0"/>
    </xf>
    <xf numFmtId="0" fontId="0" fillId="16"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25" borderId="11" xfId="0" applyFont="1" applyFill="1" applyBorder="1" applyAlignment="1" applyProtection="1">
      <alignment horizontal="center" vertical="center"/>
      <protection locked="0"/>
    </xf>
    <xf numFmtId="1" fontId="12" fillId="0" borderId="11" xfId="0" applyNumberFormat="1" applyFont="1" applyFill="1" applyBorder="1" applyAlignment="1" applyProtection="1">
      <alignment horizontal="center" vertical="center"/>
      <protection locked="0"/>
    </xf>
    <xf numFmtId="0" fontId="12" fillId="16" borderId="11" xfId="0" applyFont="1" applyFill="1" applyBorder="1" applyAlignment="1" applyProtection="1">
      <alignment horizontal="center" vertical="center"/>
      <protection locked="0"/>
    </xf>
    <xf numFmtId="0" fontId="0" fillId="0" borderId="11" xfId="0" applyFont="1" applyFill="1" applyBorder="1" applyAlignment="1">
      <alignment horizontal="center" vertical="center"/>
    </xf>
    <xf numFmtId="0" fontId="0" fillId="25" borderId="11" xfId="0" applyFont="1" applyFill="1" applyBorder="1" applyAlignment="1">
      <alignment horizontal="center" vertical="center"/>
    </xf>
    <xf numFmtId="3" fontId="48" fillId="16" borderId="11" xfId="489" applyNumberFormat="1" applyFont="1" applyFill="1" applyBorder="1" applyAlignment="1" applyProtection="1">
      <alignment horizontal="right" vertical="center" shrinkToFit="1"/>
      <protection/>
    </xf>
    <xf numFmtId="3" fontId="48" fillId="0" borderId="11" xfId="489" applyNumberFormat="1" applyFont="1" applyFill="1" applyBorder="1" applyAlignment="1" applyProtection="1">
      <alignment horizontal="right" vertical="center" shrinkToFit="1"/>
      <protection/>
    </xf>
    <xf numFmtId="3" fontId="61" fillId="0" borderId="11" xfId="489" applyNumberFormat="1" applyFont="1" applyFill="1" applyBorder="1" applyAlignment="1" applyProtection="1">
      <alignment horizontal="right" vertical="center" shrinkToFit="1"/>
      <protection/>
    </xf>
    <xf numFmtId="0" fontId="48" fillId="0" borderId="11" xfId="489" applyFont="1" applyFill="1" applyBorder="1" applyAlignment="1">
      <alignment vertical="center" shrinkToFit="1"/>
      <protection/>
    </xf>
    <xf numFmtId="0" fontId="48" fillId="16" borderId="11" xfId="489" applyFont="1" applyFill="1" applyBorder="1" applyAlignment="1">
      <alignment vertical="center" shrinkToFit="1"/>
      <protection/>
    </xf>
    <xf numFmtId="0" fontId="61" fillId="0" borderId="11" xfId="489" applyFont="1" applyFill="1" applyBorder="1" applyAlignment="1">
      <alignment vertical="center" shrinkToFit="1"/>
      <protection/>
    </xf>
    <xf numFmtId="0" fontId="23" fillId="0" borderId="0" xfId="489" applyFont="1" applyFill="1">
      <alignment/>
      <protection/>
    </xf>
    <xf numFmtId="0" fontId="63" fillId="0" borderId="0" xfId="489" applyNumberFormat="1" applyFont="1" applyFill="1" applyAlignment="1" applyProtection="1">
      <alignment vertical="center"/>
      <protection/>
    </xf>
    <xf numFmtId="0" fontId="52" fillId="0" borderId="0" xfId="489" applyNumberFormat="1" applyFont="1" applyFill="1" applyAlignment="1" applyProtection="1">
      <alignment horizontal="center" vertical="center"/>
      <protection/>
    </xf>
    <xf numFmtId="0" fontId="52" fillId="0" borderId="0" xfId="489" applyNumberFormat="1" applyFont="1" applyFill="1" applyBorder="1" applyAlignment="1" applyProtection="1">
      <alignment horizontal="center" vertical="center"/>
      <protection/>
    </xf>
    <xf numFmtId="0" fontId="13" fillId="16" borderId="11" xfId="489" applyFont="1" applyFill="1" applyBorder="1" applyAlignment="1">
      <alignment vertical="center"/>
      <protection/>
    </xf>
    <xf numFmtId="3" fontId="48" fillId="16" borderId="11" xfId="489" applyNumberFormat="1" applyFont="1" applyFill="1" applyBorder="1" applyAlignment="1" applyProtection="1">
      <alignment horizontal="right" vertical="center"/>
      <protection/>
    </xf>
    <xf numFmtId="3" fontId="61" fillId="0" borderId="11" xfId="489" applyNumberFormat="1" applyFont="1" applyFill="1" applyBorder="1" applyAlignment="1" applyProtection="1">
      <alignment horizontal="right" vertical="center"/>
      <protection/>
    </xf>
    <xf numFmtId="3" fontId="13" fillId="16" borderId="11" xfId="489" applyNumberFormat="1" applyFont="1" applyFill="1" applyBorder="1" applyAlignment="1" applyProtection="1">
      <alignment horizontal="left" vertical="center"/>
      <protection/>
    </xf>
    <xf numFmtId="3" fontId="61" fillId="16" borderId="11" xfId="489" applyNumberFormat="1" applyFont="1" applyFill="1" applyBorder="1" applyAlignment="1" applyProtection="1">
      <alignment horizontal="right" vertical="center"/>
      <protection/>
    </xf>
    <xf numFmtId="0" fontId="48" fillId="16" borderId="11" xfId="489" applyFont="1" applyFill="1" applyBorder="1" applyAlignment="1">
      <alignment/>
      <protection/>
    </xf>
    <xf numFmtId="0" fontId="61" fillId="0" borderId="11" xfId="489" applyFont="1" applyFill="1" applyBorder="1" applyAlignment="1">
      <alignment/>
      <protection/>
    </xf>
    <xf numFmtId="0" fontId="13" fillId="24" borderId="11" xfId="489" applyFont="1" applyFill="1" applyBorder="1" applyAlignment="1">
      <alignment horizontal="left" vertical="center"/>
      <protection/>
    </xf>
    <xf numFmtId="0" fontId="13" fillId="16" borderId="11" xfId="489" applyFont="1" applyFill="1" applyBorder="1" applyAlignment="1">
      <alignment horizontal="left"/>
      <protection/>
    </xf>
    <xf numFmtId="0" fontId="61" fillId="0" borderId="11" xfId="489" applyFont="1" applyFill="1" applyBorder="1" applyAlignment="1">
      <alignment vertical="center" shrinkToFit="1"/>
      <protection/>
    </xf>
    <xf numFmtId="3" fontId="48" fillId="16" borderId="11" xfId="489" applyNumberFormat="1" applyFont="1" applyFill="1" applyBorder="1" applyAlignment="1" applyProtection="1">
      <alignment horizontal="right" vertical="center" shrinkToFit="1"/>
      <protection/>
    </xf>
    <xf numFmtId="0" fontId="48" fillId="16" borderId="11" xfId="489" applyFont="1" applyFill="1" applyBorder="1" applyAlignment="1">
      <alignment vertical="center" shrinkToFit="1"/>
      <protection/>
    </xf>
    <xf numFmtId="0" fontId="12" fillId="16" borderId="11" xfId="0" applyFont="1" applyFill="1" applyBorder="1" applyAlignment="1">
      <alignment horizontal="center" vertical="center"/>
    </xf>
    <xf numFmtId="0" fontId="12" fillId="0" borderId="11" xfId="0" applyFont="1" applyBorder="1" applyAlignment="1">
      <alignment horizontal="right" vertical="center"/>
    </xf>
    <xf numFmtId="0" fontId="0" fillId="16" borderId="11" xfId="0" applyFont="1" applyFill="1" applyBorder="1" applyAlignment="1">
      <alignment horizontal="center" vertical="center"/>
    </xf>
    <xf numFmtId="9" fontId="12" fillId="24" borderId="11" xfId="0" applyNumberFormat="1" applyFont="1" applyFill="1" applyBorder="1" applyAlignment="1">
      <alignment vertical="center"/>
    </xf>
    <xf numFmtId="9" fontId="0" fillId="16" borderId="11" xfId="0" applyNumberFormat="1" applyFont="1" applyFill="1" applyBorder="1" applyAlignment="1">
      <alignment vertical="center"/>
    </xf>
    <xf numFmtId="9" fontId="0" fillId="0" borderId="11" xfId="0" applyNumberFormat="1" applyFont="1" applyFill="1" applyBorder="1" applyAlignment="1">
      <alignment vertical="center"/>
    </xf>
    <xf numFmtId="9" fontId="0" fillId="0" borderId="0" xfId="0" applyNumberFormat="1" applyFont="1" applyFill="1" applyAlignment="1">
      <alignment horizontal="right" vertical="center"/>
    </xf>
    <xf numFmtId="9" fontId="0" fillId="0" borderId="0" xfId="0" applyNumberFormat="1" applyFont="1" applyFill="1" applyAlignment="1">
      <alignment horizontal="center" vertical="center"/>
    </xf>
    <xf numFmtId="9" fontId="15" fillId="0" borderId="11" xfId="0" applyNumberFormat="1" applyFont="1" applyFill="1" applyBorder="1" applyAlignment="1">
      <alignment horizontal="center" vertical="center" wrapText="1"/>
    </xf>
    <xf numFmtId="9" fontId="17" fillId="16" borderId="23" xfId="0" applyNumberFormat="1" applyFont="1" applyFill="1" applyBorder="1" applyAlignment="1">
      <alignment horizontal="center" vertical="center"/>
    </xf>
    <xf numFmtId="9" fontId="12" fillId="0" borderId="11" xfId="0" applyNumberFormat="1" applyFont="1" applyFill="1" applyBorder="1" applyAlignment="1">
      <alignment vertical="center"/>
    </xf>
    <xf numFmtId="9" fontId="0" fillId="0" borderId="0" xfId="0" applyNumberFormat="1" applyFont="1" applyFill="1" applyAlignment="1">
      <alignment vertical="center"/>
    </xf>
    <xf numFmtId="0" fontId="12" fillId="25" borderId="11" xfId="0" applyFont="1" applyFill="1" applyBorder="1" applyAlignment="1">
      <alignment horizontal="center" vertical="center"/>
    </xf>
    <xf numFmtId="0" fontId="12" fillId="0" borderId="11" xfId="0" applyFont="1" applyFill="1" applyBorder="1" applyAlignment="1">
      <alignment horizontal="center" vertical="center"/>
    </xf>
    <xf numFmtId="0" fontId="0" fillId="25" borderId="11" xfId="0" applyFill="1" applyBorder="1" applyAlignment="1">
      <alignment horizontal="center" vertical="center"/>
    </xf>
    <xf numFmtId="0" fontId="0" fillId="16" borderId="11" xfId="0" applyFill="1" applyBorder="1" applyAlignment="1">
      <alignment horizontal="center" vertical="center"/>
    </xf>
    <xf numFmtId="0" fontId="0" fillId="0" borderId="0" xfId="0" applyFill="1" applyBorder="1" applyAlignment="1">
      <alignment vertical="center"/>
    </xf>
    <xf numFmtId="0" fontId="15" fillId="0" borderId="0" xfId="0" applyFont="1" applyFill="1" applyAlignment="1">
      <alignment horizontal="center" vertical="center"/>
    </xf>
    <xf numFmtId="3" fontId="48" fillId="24" borderId="11" xfId="489" applyNumberFormat="1" applyFont="1" applyFill="1" applyBorder="1" applyAlignment="1" applyProtection="1">
      <alignment horizontal="right" vertical="center" shrinkToFit="1"/>
      <protection/>
    </xf>
    <xf numFmtId="0" fontId="48" fillId="24" borderId="11" xfId="489" applyFont="1" applyFill="1" applyBorder="1" applyAlignment="1">
      <alignment vertical="center" shrinkToFit="1"/>
      <protection/>
    </xf>
    <xf numFmtId="0" fontId="61" fillId="24" borderId="11" xfId="489" applyFont="1" applyFill="1" applyBorder="1" applyAlignment="1">
      <alignment vertical="center" shrinkToFit="1"/>
      <protection/>
    </xf>
    <xf numFmtId="9" fontId="0" fillId="25" borderId="11" xfId="0" applyNumberFormat="1" applyFont="1" applyFill="1" applyBorder="1" applyAlignment="1">
      <alignment horizontal="center" vertical="center"/>
    </xf>
    <xf numFmtId="9" fontId="0" fillId="16" borderId="11" xfId="0" applyNumberFormat="1" applyFont="1" applyFill="1" applyBorder="1" applyAlignment="1">
      <alignment horizontal="center" vertical="center"/>
    </xf>
    <xf numFmtId="9" fontId="0" fillId="0" borderId="11" xfId="0" applyNumberFormat="1" applyFont="1" applyFill="1" applyBorder="1" applyAlignment="1">
      <alignment horizontal="center" vertical="center"/>
    </xf>
    <xf numFmtId="9" fontId="0" fillId="0" borderId="11" xfId="0" applyNumberFormat="1" applyFont="1" applyFill="1" applyBorder="1" applyAlignment="1">
      <alignment horizontal="right" vertical="center"/>
    </xf>
    <xf numFmtId="0" fontId="48" fillId="24" borderId="11" xfId="489" applyFont="1" applyFill="1" applyBorder="1" applyAlignment="1">
      <alignment vertical="center"/>
      <protection/>
    </xf>
    <xf numFmtId="0" fontId="61" fillId="24" borderId="11" xfId="489" applyFont="1" applyFill="1" applyBorder="1" applyAlignment="1">
      <alignment vertical="center"/>
      <protection/>
    </xf>
    <xf numFmtId="0" fontId="48" fillId="16" borderId="11" xfId="489" applyFont="1" applyFill="1" applyBorder="1" applyAlignment="1">
      <alignment vertical="center"/>
      <protection/>
    </xf>
    <xf numFmtId="0" fontId="48" fillId="0" borderId="23" xfId="489" applyNumberFormat="1" applyFont="1" applyFill="1" applyBorder="1" applyAlignment="1" applyProtection="1">
      <alignment horizontal="center" vertical="center" wrapText="1"/>
      <protection/>
    </xf>
    <xf numFmtId="0" fontId="48" fillId="0" borderId="14" xfId="489" applyNumberFormat="1" applyFont="1" applyFill="1" applyBorder="1" applyAlignment="1" applyProtection="1">
      <alignment horizontal="center" vertical="center" wrapText="1"/>
      <protection/>
    </xf>
    <xf numFmtId="0" fontId="48" fillId="0" borderId="24" xfId="489" applyNumberFormat="1" applyFont="1" applyFill="1" applyBorder="1" applyAlignment="1" applyProtection="1">
      <alignment horizontal="center" vertical="center" wrapText="1"/>
      <protection/>
    </xf>
    <xf numFmtId="0" fontId="22" fillId="0" borderId="0" xfId="0" applyFont="1" applyAlignment="1">
      <alignment horizontal="left" vertical="center"/>
    </xf>
    <xf numFmtId="0" fontId="21" fillId="0" borderId="0" xfId="494" applyFont="1" applyAlignment="1">
      <alignment horizontal="center" vertical="center" wrapText="1"/>
      <protection/>
    </xf>
    <xf numFmtId="0" fontId="16" fillId="0" borderId="0" xfId="494" applyFont="1" applyAlignment="1" applyProtection="1">
      <alignment horizontal="center" vertical="center" wrapText="1"/>
      <protection/>
    </xf>
    <xf numFmtId="0" fontId="52" fillId="24" borderId="11" xfId="0" applyFont="1" applyFill="1" applyBorder="1" applyAlignment="1">
      <alignment horizontal="center" vertical="center"/>
    </xf>
    <xf numFmtId="0" fontId="52" fillId="0" borderId="0" xfId="0" applyFont="1" applyFill="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52"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22" xfId="0" applyFont="1" applyFill="1" applyBorder="1" applyAlignment="1">
      <alignment horizontal="center" vertical="center"/>
    </xf>
    <xf numFmtId="0" fontId="52" fillId="24" borderId="0" xfId="0" applyFont="1" applyFill="1" applyAlignment="1">
      <alignment horizontal="center" vertical="center"/>
    </xf>
    <xf numFmtId="0" fontId="8" fillId="24" borderId="0" xfId="0" applyFont="1" applyFill="1" applyAlignment="1">
      <alignment horizontal="center" vertical="center"/>
    </xf>
    <xf numFmtId="0" fontId="48" fillId="0" borderId="13" xfId="489" applyNumberFormat="1" applyFont="1" applyFill="1" applyBorder="1" applyAlignment="1" applyProtection="1">
      <alignment horizontal="center" vertical="center"/>
      <protection/>
    </xf>
    <xf numFmtId="0" fontId="48" fillId="0" borderId="25" xfId="489" applyNumberFormat="1" applyFont="1" applyFill="1" applyBorder="1" applyAlignment="1" applyProtection="1">
      <alignment horizontal="center" vertical="center"/>
      <protection/>
    </xf>
    <xf numFmtId="0" fontId="48" fillId="0" borderId="23" xfId="489" applyNumberFormat="1" applyFont="1" applyFill="1" applyBorder="1" applyAlignment="1" applyProtection="1">
      <alignment horizontal="center" vertical="center"/>
      <protection/>
    </xf>
    <xf numFmtId="0" fontId="48" fillId="0" borderId="13" xfId="489" applyNumberFormat="1" applyFont="1" applyFill="1" applyBorder="1" applyAlignment="1" applyProtection="1">
      <alignment horizontal="center" vertical="center" wrapText="1"/>
      <protection/>
    </xf>
    <xf numFmtId="0" fontId="48" fillId="0" borderId="22" xfId="489" applyNumberFormat="1" applyFont="1" applyFill="1" applyBorder="1" applyAlignment="1" applyProtection="1">
      <alignment horizontal="center" vertical="center" wrapText="1"/>
      <protection/>
    </xf>
    <xf numFmtId="0" fontId="13" fillId="0" borderId="11" xfId="489" applyNumberFormat="1" applyFont="1" applyFill="1" applyBorder="1" applyAlignment="1" applyProtection="1">
      <alignment horizontal="center" vertical="center" wrapText="1"/>
      <protection/>
    </xf>
    <xf numFmtId="0" fontId="13" fillId="0" borderId="14" xfId="489" applyNumberFormat="1" applyFont="1" applyFill="1" applyBorder="1" applyAlignment="1" applyProtection="1">
      <alignment horizontal="center" vertical="center" wrapText="1"/>
      <protection/>
    </xf>
    <xf numFmtId="0" fontId="13" fillId="0" borderId="13" xfId="489" applyNumberFormat="1" applyFont="1" applyFill="1" applyBorder="1" applyAlignment="1" applyProtection="1">
      <alignment horizontal="center" vertical="center" wrapText="1"/>
      <protection/>
    </xf>
    <xf numFmtId="0" fontId="13" fillId="0" borderId="23" xfId="489" applyNumberFormat="1" applyFont="1" applyFill="1" applyBorder="1" applyAlignment="1" applyProtection="1">
      <alignment horizontal="center" vertical="center" wrapText="1"/>
      <protection/>
    </xf>
    <xf numFmtId="0" fontId="13" fillId="0" borderId="16" xfId="489" applyNumberFormat="1" applyFont="1" applyFill="1" applyBorder="1" applyAlignment="1" applyProtection="1">
      <alignment horizontal="right" vertical="center"/>
      <protection/>
    </xf>
    <xf numFmtId="0" fontId="62" fillId="0" borderId="13" xfId="489" applyNumberFormat="1" applyFont="1" applyFill="1" applyBorder="1" applyAlignment="1" applyProtection="1">
      <alignment horizontal="center" vertical="center" wrapText="1"/>
      <protection/>
    </xf>
    <xf numFmtId="0" fontId="62" fillId="0" borderId="23" xfId="489" applyNumberFormat="1" applyFont="1" applyFill="1" applyBorder="1" applyAlignment="1" applyProtection="1">
      <alignment horizontal="center" vertical="center" wrapText="1"/>
      <protection/>
    </xf>
    <xf numFmtId="0" fontId="48" fillId="0" borderId="11" xfId="489" applyNumberFormat="1" applyFont="1" applyFill="1" applyBorder="1" applyAlignment="1" applyProtection="1">
      <alignment horizontal="center" vertical="center" wrapText="1"/>
      <protection/>
    </xf>
    <xf numFmtId="0" fontId="52" fillId="0" borderId="0" xfId="489" applyNumberFormat="1" applyFont="1" applyFill="1" applyAlignment="1" applyProtection="1">
      <alignment horizontal="center" vertical="center"/>
      <protection/>
    </xf>
    <xf numFmtId="0" fontId="52" fillId="0" borderId="26" xfId="489" applyNumberFormat="1" applyFont="1" applyFill="1" applyBorder="1" applyAlignment="1" applyProtection="1">
      <alignment horizontal="center" vertical="center"/>
      <protection/>
    </xf>
    <xf numFmtId="0" fontId="10" fillId="0" borderId="0" xfId="0" applyFont="1" applyFill="1" applyBorder="1" applyAlignment="1">
      <alignment horizontal="center" vertical="center"/>
    </xf>
    <xf numFmtId="0" fontId="16" fillId="0" borderId="0" xfId="0" applyFont="1" applyFill="1" applyBorder="1" applyAlignment="1">
      <alignment/>
    </xf>
    <xf numFmtId="0" fontId="50" fillId="0" borderId="14"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2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3" xfId="0" applyFont="1" applyFill="1" applyBorder="1" applyAlignment="1">
      <alignment horizontal="center"/>
    </xf>
    <xf numFmtId="0" fontId="15" fillId="0" borderId="13" xfId="0" applyFont="1" applyFill="1" applyBorder="1" applyAlignment="1">
      <alignment horizontal="center" vertical="center" wrapText="1"/>
    </xf>
    <xf numFmtId="0" fontId="0" fillId="0" borderId="23" xfId="0" applyFont="1" applyFill="1" applyBorder="1" applyAlignment="1">
      <alignment horizontal="center" wrapText="1"/>
    </xf>
    <xf numFmtId="0" fontId="0" fillId="0" borderId="23"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6" fillId="0" borderId="11" xfId="0" applyFont="1" applyBorder="1" applyAlignment="1">
      <alignment horizontal="center" vertical="center" wrapText="1"/>
    </xf>
    <xf numFmtId="0" fontId="4" fillId="0" borderId="11" xfId="0" applyFont="1" applyBorder="1" applyAlignment="1">
      <alignment horizontal="center" vertical="center" wrapText="1"/>
    </xf>
    <xf numFmtId="177" fontId="2" fillId="0" borderId="0" xfId="0" applyNumberFormat="1" applyFont="1" applyBorder="1" applyAlignment="1" applyProtection="1">
      <alignment horizontal="center" vertical="center"/>
      <protection/>
    </xf>
    <xf numFmtId="177" fontId="3" fillId="0" borderId="15" xfId="0" applyNumberFormat="1" applyFont="1" applyBorder="1" applyAlignment="1" applyProtection="1">
      <alignment horizontal="left" vertical="center" wrapText="1"/>
      <protection/>
    </xf>
    <xf numFmtId="177" fontId="3" fillId="0" borderId="15" xfId="0" applyNumberFormat="1" applyFont="1" applyBorder="1" applyAlignment="1" applyProtection="1">
      <alignment horizontal="right" vertical="center" wrapText="1"/>
      <protection/>
    </xf>
    <xf numFmtId="0" fontId="4" fillId="0" borderId="11"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cellXfs>
  <cellStyles count="859">
    <cellStyle name="Normal" xfId="0"/>
    <cellStyle name="_ET_STYLE_NoName_00_" xfId="15"/>
    <cellStyle name="_ET_STYLE_NoName_00_ 2" xfId="16"/>
    <cellStyle name="_ET_STYLE_NoName_00_ 3" xfId="17"/>
    <cellStyle name="_ET_STYLE_NoName_00__2016年财政收支预算表（汇总）1211" xfId="18"/>
    <cellStyle name="_ET_STYLE_NoName_00__2016年财政收支预算表（汇总）1211 2" xfId="19"/>
    <cellStyle name="_ET_STYLE_NoName_00__2016年财政收支预算表（汇总）1211 3" xfId="20"/>
    <cellStyle name="_ET_STYLE_NoName_00__2016年财政收支预算表（汇总）1211_一般转移支付12.31更新(1)" xfId="21"/>
    <cellStyle name="_ET_STYLE_NoName_00__2016年财政收支预算表（汇总）1211_一般转移支付12.31更新(1) 2" xfId="22"/>
    <cellStyle name="_ET_STYLE_NoName_00__2016年财政收支预算表（汇总）1211_一般转移支付12.31更新(1) 3" xfId="23"/>
    <cellStyle name="_ET_STYLE_NoName_00__2016年预算 报财经委(1)" xfId="24"/>
    <cellStyle name="_ET_STYLE_NoName_00__2016年预算 报财经委(1) 2" xfId="25"/>
    <cellStyle name="_ET_STYLE_NoName_00__2016年预算 报财经委(1) 3" xfId="26"/>
    <cellStyle name="_ET_STYLE_NoName_00__2016年预算 报财经委1.3(1)" xfId="27"/>
    <cellStyle name="_ET_STYLE_NoName_00__2016年预算 报财经委1.3(1) 2" xfId="28"/>
    <cellStyle name="_ET_STYLE_NoName_00__2016年预算 报财经委1.3(1) 3" xfId="29"/>
    <cellStyle name="_ET_STYLE_NoName_00__2016年预算 报财经委1.3(2)" xfId="30"/>
    <cellStyle name="_ET_STYLE_NoName_00__2016年预算 报财经委1.3(2) 2" xfId="31"/>
    <cellStyle name="_ET_STYLE_NoName_00__2016年预算 报财经委1.3(2) 3" xfId="32"/>
    <cellStyle name="_ET_STYLE_NoName_00__一般转移支付12.31更新(1)" xfId="33"/>
    <cellStyle name="_ET_STYLE_NoName_00__一般转移支付12.31更新(1) 2" xfId="34"/>
    <cellStyle name="_ET_STYLE_NoName_00__一般转移支付12.31更新(1) 3" xfId="35"/>
    <cellStyle name="_ET_STYLE_NoName_00__张文涛 2016年预算 报财经委" xfId="36"/>
    <cellStyle name="_ET_STYLE_NoName_00__张文涛 2016年预算 报财经委 2" xfId="37"/>
    <cellStyle name="_ET_STYLE_NoName_00__张文涛 2016年预算 报财经委 3" xfId="38"/>
    <cellStyle name="_ET_STYLE_NoName_00__张文涛 2016年预算 报财经委_一般转移支付12.31更新(1)" xfId="39"/>
    <cellStyle name="_ET_STYLE_NoName_00__张文涛 2016年预算 报财经委_一般转移支付12.31更新(1) 2" xfId="40"/>
    <cellStyle name="_ET_STYLE_NoName_00__张文涛 2016年预算 报财经委_一般转移支付12.31更新(1) 3" xfId="41"/>
    <cellStyle name="_支出测算" xfId="42"/>
    <cellStyle name="20% - 强调文字颜色 1" xfId="43"/>
    <cellStyle name="20% - 强调文字颜色 1 2" xfId="44"/>
    <cellStyle name="20% - 强调文字颜色 1 2 2" xfId="45"/>
    <cellStyle name="20% - 强调文字颜色 1 2 3" xfId="46"/>
    <cellStyle name="20% - 强调文字颜色 1 3" xfId="47"/>
    <cellStyle name="20% - 强调文字颜色 1 3 2" xfId="48"/>
    <cellStyle name="20% - 强调文字颜色 1 3 3" xfId="49"/>
    <cellStyle name="20% - 强调文字颜色 1 4" xfId="50"/>
    <cellStyle name="20% - 强调文字颜色 1 5" xfId="51"/>
    <cellStyle name="20% - 强调文字颜色 2" xfId="52"/>
    <cellStyle name="20% - 强调文字颜色 2 2" xfId="53"/>
    <cellStyle name="20% - 强调文字颜色 2 2 2" xfId="54"/>
    <cellStyle name="20% - 强调文字颜色 2 2 3" xfId="55"/>
    <cellStyle name="20% - 强调文字颜色 2 3" xfId="56"/>
    <cellStyle name="20% - 强调文字颜色 2 3 2" xfId="57"/>
    <cellStyle name="20% - 强调文字颜色 2 3 3" xfId="58"/>
    <cellStyle name="20% - 强调文字颜色 2 4" xfId="59"/>
    <cellStyle name="20% - 强调文字颜色 2 5" xfId="60"/>
    <cellStyle name="20% - 强调文字颜色 3" xfId="61"/>
    <cellStyle name="20% - 强调文字颜色 3 2" xfId="62"/>
    <cellStyle name="20% - 强调文字颜色 3 2 2" xfId="63"/>
    <cellStyle name="20% - 强调文字颜色 3 2 3" xfId="64"/>
    <cellStyle name="20% - 强调文字颜色 3 3" xfId="65"/>
    <cellStyle name="20% - 强调文字颜色 3 3 2" xfId="66"/>
    <cellStyle name="20% - 强调文字颜色 3 3 3" xfId="67"/>
    <cellStyle name="20% - 强调文字颜色 3 4" xfId="68"/>
    <cellStyle name="20% - 强调文字颜色 3 5" xfId="69"/>
    <cellStyle name="20% - 强调文字颜色 4" xfId="70"/>
    <cellStyle name="20% - 强调文字颜色 4 2" xfId="71"/>
    <cellStyle name="20% - 强调文字颜色 4 2 2" xfId="72"/>
    <cellStyle name="20% - 强调文字颜色 4 2 3" xfId="73"/>
    <cellStyle name="20% - 强调文字颜色 4 3" xfId="74"/>
    <cellStyle name="20% - 强调文字颜色 4 3 2" xfId="75"/>
    <cellStyle name="20% - 强调文字颜色 4 3 3" xfId="76"/>
    <cellStyle name="20% - 强调文字颜色 4 4" xfId="77"/>
    <cellStyle name="20% - 强调文字颜色 4 5"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5" xfId="87"/>
    <cellStyle name="20% - 强调文字颜色 6" xfId="88"/>
    <cellStyle name="20% - 强调文字颜色 6 2" xfId="89"/>
    <cellStyle name="20% - 强调文字颜色 6 2 2" xfId="90"/>
    <cellStyle name="20% - 强调文字颜色 6 2 3" xfId="91"/>
    <cellStyle name="20% - 强调文字颜色 6 3" xfId="92"/>
    <cellStyle name="20% - 强调文字颜色 6 3 2" xfId="93"/>
    <cellStyle name="20% - 强调文字颜色 6 3 3" xfId="94"/>
    <cellStyle name="20% - 强调文字颜色 6 4" xfId="95"/>
    <cellStyle name="20% - 强调文字颜色 6 5" xfId="96"/>
    <cellStyle name="40% - 强调文字颜色 1" xfId="97"/>
    <cellStyle name="40% - 强调文字颜色 1 2" xfId="98"/>
    <cellStyle name="40% - 强调文字颜色 1 2 2" xfId="99"/>
    <cellStyle name="40% - 强调文字颜色 1 2 3" xfId="100"/>
    <cellStyle name="40% - 强调文字颜色 1 3" xfId="101"/>
    <cellStyle name="40% - 强调文字颜色 1 3 2" xfId="102"/>
    <cellStyle name="40% - 强调文字颜色 1 3 3" xfId="103"/>
    <cellStyle name="40% - 强调文字颜色 1 4" xfId="104"/>
    <cellStyle name="40% - 强调文字颜色 1 5" xfId="105"/>
    <cellStyle name="40% - 强调文字颜色 2"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5" xfId="114"/>
    <cellStyle name="40% - 强调文字颜色 3" xfId="115"/>
    <cellStyle name="40% - 强调文字颜色 3 2" xfId="116"/>
    <cellStyle name="40% - 强调文字颜色 3 2 2" xfId="117"/>
    <cellStyle name="40% - 强调文字颜色 3 2 3" xfId="118"/>
    <cellStyle name="40% - 强调文字颜色 3 3" xfId="119"/>
    <cellStyle name="40% - 强调文字颜色 3 3 2" xfId="120"/>
    <cellStyle name="40% - 强调文字颜色 3 3 3" xfId="121"/>
    <cellStyle name="40% - 强调文字颜色 3 4" xfId="122"/>
    <cellStyle name="40% - 强调文字颜色 3 5" xfId="123"/>
    <cellStyle name="40% - 强调文字颜色 4" xfId="124"/>
    <cellStyle name="40% - 强调文字颜色 4 2" xfId="125"/>
    <cellStyle name="40% - 强调文字颜色 4 2 2" xfId="126"/>
    <cellStyle name="40% - 强调文字颜色 4 2 3" xfId="127"/>
    <cellStyle name="40% - 强调文字颜色 4 3" xfId="128"/>
    <cellStyle name="40% - 强调文字颜色 4 3 2" xfId="129"/>
    <cellStyle name="40% - 强调文字颜色 4 3 3" xfId="130"/>
    <cellStyle name="40% - 强调文字颜色 4 4" xfId="131"/>
    <cellStyle name="40% - 强调文字颜色 4 5" xfId="132"/>
    <cellStyle name="40% - 强调文字颜色 5" xfId="133"/>
    <cellStyle name="40% - 强调文字颜色 5 2" xfId="134"/>
    <cellStyle name="40% - 强调文字颜色 5 2 2" xfId="135"/>
    <cellStyle name="40% - 强调文字颜色 5 2 3" xfId="136"/>
    <cellStyle name="40% - 强调文字颜色 5 3" xfId="137"/>
    <cellStyle name="40% - 强调文字颜色 5 3 2" xfId="138"/>
    <cellStyle name="40% - 强调文字颜色 5 3 3" xfId="139"/>
    <cellStyle name="40% - 强调文字颜色 5 4" xfId="140"/>
    <cellStyle name="40% - 强调文字颜色 5 5" xfId="141"/>
    <cellStyle name="40% - 强调文字颜色 6" xfId="142"/>
    <cellStyle name="40% - 强调文字颜色 6 2" xfId="143"/>
    <cellStyle name="40% - 强调文字颜色 6 2 2" xfId="144"/>
    <cellStyle name="40% - 强调文字颜色 6 2 3" xfId="145"/>
    <cellStyle name="40% - 强调文字颜色 6 3" xfId="146"/>
    <cellStyle name="40% - 强调文字颜色 6 3 2" xfId="147"/>
    <cellStyle name="40% - 强调文字颜色 6 3 3" xfId="148"/>
    <cellStyle name="40% - 强调文字颜色 6 4" xfId="149"/>
    <cellStyle name="40% - 强调文字颜色 6 5" xfId="150"/>
    <cellStyle name="60% - 强调文字颜色 1" xfId="151"/>
    <cellStyle name="60% - 强调文字颜色 1 2" xfId="152"/>
    <cellStyle name="60% - 强调文字颜色 1 2 2" xfId="153"/>
    <cellStyle name="60% - 强调文字颜色 1 2 3" xfId="154"/>
    <cellStyle name="60% - 强调文字颜色 1 3" xfId="155"/>
    <cellStyle name="60% - 强调文字颜色 1 3 2" xfId="156"/>
    <cellStyle name="60% - 强调文字颜色 1 3 3" xfId="157"/>
    <cellStyle name="60% - 强调文字颜色 1 4" xfId="158"/>
    <cellStyle name="60% - 强调文字颜色 1 5" xfId="159"/>
    <cellStyle name="60% - 强调文字颜色 2" xfId="160"/>
    <cellStyle name="60% - 强调文字颜色 2 2" xfId="161"/>
    <cellStyle name="60% - 强调文字颜色 2 2 2" xfId="162"/>
    <cellStyle name="60% - 强调文字颜色 2 2 3" xfId="163"/>
    <cellStyle name="60% - 强调文字颜色 2 3" xfId="164"/>
    <cellStyle name="60% - 强调文字颜色 2 3 2" xfId="165"/>
    <cellStyle name="60% - 强调文字颜色 2 3 3" xfId="166"/>
    <cellStyle name="60% - 强调文字颜色 2 4" xfId="167"/>
    <cellStyle name="60% - 强调文字颜色 2 5" xfId="168"/>
    <cellStyle name="60% - 强调文字颜色 3" xfId="169"/>
    <cellStyle name="60% - 强调文字颜色 3 2" xfId="170"/>
    <cellStyle name="60% - 强调文字颜色 3 2 2" xfId="171"/>
    <cellStyle name="60% - 强调文字颜色 3 2 3" xfId="172"/>
    <cellStyle name="60% - 强调文字颜色 3 3" xfId="173"/>
    <cellStyle name="60% - 强调文字颜色 3 3 2" xfId="174"/>
    <cellStyle name="60% - 强调文字颜色 3 3 3" xfId="175"/>
    <cellStyle name="60% - 强调文字颜色 3 4" xfId="176"/>
    <cellStyle name="60% - 强调文字颜色 3 5" xfId="177"/>
    <cellStyle name="60% - 强调文字颜色 4" xfId="178"/>
    <cellStyle name="60% - 强调文字颜色 4 2" xfId="179"/>
    <cellStyle name="60% - 强调文字颜色 4 2 2" xfId="180"/>
    <cellStyle name="60% - 强调文字颜色 4 2 3" xfId="181"/>
    <cellStyle name="60% - 强调文字颜色 4 3" xfId="182"/>
    <cellStyle name="60% - 强调文字颜色 4 3 2" xfId="183"/>
    <cellStyle name="60% - 强调文字颜色 4 3 3" xfId="184"/>
    <cellStyle name="60% - 强调文字颜色 4 4" xfId="185"/>
    <cellStyle name="60% - 强调文字颜色 4 5" xfId="186"/>
    <cellStyle name="60% - 强调文字颜色 5" xfId="187"/>
    <cellStyle name="60% - 强调文字颜色 5 2" xfId="188"/>
    <cellStyle name="60% - 强调文字颜色 5 2 2" xfId="189"/>
    <cellStyle name="60% - 强调文字颜色 5 2 3" xfId="190"/>
    <cellStyle name="60% - 强调文字颜色 5 3" xfId="191"/>
    <cellStyle name="60% - 强调文字颜色 5 3 2" xfId="192"/>
    <cellStyle name="60% - 强调文字颜色 5 3 3" xfId="193"/>
    <cellStyle name="60% - 强调文字颜色 5 4" xfId="194"/>
    <cellStyle name="60% - 强调文字颜色 5 5" xfId="195"/>
    <cellStyle name="60% - 强调文字颜色 6" xfId="196"/>
    <cellStyle name="60% - 强调文字颜色 6 2" xfId="197"/>
    <cellStyle name="60% - 强调文字颜色 6 2 2" xfId="198"/>
    <cellStyle name="60% - 强调文字颜色 6 2 3" xfId="199"/>
    <cellStyle name="60% - 强调文字颜色 6 3" xfId="200"/>
    <cellStyle name="60% - 强调文字颜色 6 3 2" xfId="201"/>
    <cellStyle name="60% - 强调文字颜色 6 3 3" xfId="202"/>
    <cellStyle name="60% - 强调文字颜色 6 4" xfId="203"/>
    <cellStyle name="60% - 强调文字颜色 6 5" xfId="204"/>
    <cellStyle name="e鯪9Y_x000B_" xfId="205"/>
    <cellStyle name="e鯪9Y_x000B_ 2" xfId="206"/>
    <cellStyle name="e鯪9Y_x000B_ 3" xfId="207"/>
    <cellStyle name="no dec" xfId="208"/>
    <cellStyle name="Normal_APR" xfId="209"/>
    <cellStyle name="Percent" xfId="210"/>
    <cellStyle name="百分比 2" xfId="211"/>
    <cellStyle name="百分比 2 2" xfId="212"/>
    <cellStyle name="百分比 2 3" xfId="213"/>
    <cellStyle name="百分比 3" xfId="214"/>
    <cellStyle name="百分比 4" xfId="215"/>
    <cellStyle name="标题" xfId="216"/>
    <cellStyle name="标题 1" xfId="217"/>
    <cellStyle name="标题 1 2" xfId="218"/>
    <cellStyle name="标题 1 2 2" xfId="219"/>
    <cellStyle name="标题 1 2 3" xfId="220"/>
    <cellStyle name="标题 1 2_Xl0000464" xfId="221"/>
    <cellStyle name="标题 1 3" xfId="222"/>
    <cellStyle name="标题 1 3 2" xfId="223"/>
    <cellStyle name="标题 1 3 3" xfId="224"/>
    <cellStyle name="标题 1 3_Xl0000464" xfId="225"/>
    <cellStyle name="标题 1 4" xfId="226"/>
    <cellStyle name="标题 1 5" xfId="227"/>
    <cellStyle name="标题 2" xfId="228"/>
    <cellStyle name="标题 2 2" xfId="229"/>
    <cellStyle name="标题 2 2 2" xfId="230"/>
    <cellStyle name="标题 2 2 3" xfId="231"/>
    <cellStyle name="标题 2 2_Xl0000464" xfId="232"/>
    <cellStyle name="标题 2 3" xfId="233"/>
    <cellStyle name="标题 2 3 2" xfId="234"/>
    <cellStyle name="标题 2 3 3" xfId="235"/>
    <cellStyle name="标题 2 3_Xl0000464" xfId="236"/>
    <cellStyle name="标题 2 4" xfId="237"/>
    <cellStyle name="标题 2 5" xfId="238"/>
    <cellStyle name="标题 3" xfId="239"/>
    <cellStyle name="标题 3 2" xfId="240"/>
    <cellStyle name="标题 3 2 2" xfId="241"/>
    <cellStyle name="标题 3 2 3" xfId="242"/>
    <cellStyle name="标题 3 2_Xl0000464" xfId="243"/>
    <cellStyle name="标题 3 3" xfId="244"/>
    <cellStyle name="标题 3 3 2" xfId="245"/>
    <cellStyle name="标题 3 3 3" xfId="246"/>
    <cellStyle name="标题 3 3_Xl0000464" xfId="247"/>
    <cellStyle name="标题 3 4" xfId="248"/>
    <cellStyle name="标题 3 5" xfId="249"/>
    <cellStyle name="标题 4" xfId="250"/>
    <cellStyle name="标题 4 2" xfId="251"/>
    <cellStyle name="标题 4 2 2" xfId="252"/>
    <cellStyle name="标题 4 2 3" xfId="253"/>
    <cellStyle name="标题 4 3" xfId="254"/>
    <cellStyle name="标题 4 3 2" xfId="255"/>
    <cellStyle name="标题 4 3 3" xfId="256"/>
    <cellStyle name="标题 4 4" xfId="257"/>
    <cellStyle name="标题 4 5" xfId="258"/>
    <cellStyle name="标题 5" xfId="259"/>
    <cellStyle name="标题 5 2" xfId="260"/>
    <cellStyle name="标题 5 3" xfId="261"/>
    <cellStyle name="标题 6" xfId="262"/>
    <cellStyle name="标题 6 2" xfId="263"/>
    <cellStyle name="标题 6 3" xfId="264"/>
    <cellStyle name="标题 7" xfId="265"/>
    <cellStyle name="标题 8" xfId="266"/>
    <cellStyle name="差" xfId="267"/>
    <cellStyle name="差 2" xfId="268"/>
    <cellStyle name="差 2 2" xfId="269"/>
    <cellStyle name="差 2 3" xfId="270"/>
    <cellStyle name="差 3" xfId="271"/>
    <cellStyle name="差 3 2" xfId="272"/>
    <cellStyle name="差 3 3" xfId="273"/>
    <cellStyle name="差 4" xfId="274"/>
    <cellStyle name="差 5" xfId="275"/>
    <cellStyle name="差_2013年国有资本经营预算执行情况表" xfId="276"/>
    <cellStyle name="差_2013年国有资本经营预算执行情况表 2" xfId="277"/>
    <cellStyle name="差_2013年国有资本经营预算执行情况表 3" xfId="278"/>
    <cellStyle name="差_2014年国有资本经营预算表" xfId="279"/>
    <cellStyle name="差_2014年国有资本经营预算表 2" xfId="280"/>
    <cellStyle name="差_2014年国有资本经营预算表 3" xfId="281"/>
    <cellStyle name="差_2014年国有资本经营预算表_2015年公共预算" xfId="282"/>
    <cellStyle name="差_2014年国有资本经营预算表_2015年公共预算 2" xfId="283"/>
    <cellStyle name="差_2014年国有资本经营预算表_2015年公共预算 3" xfId="284"/>
    <cellStyle name="差_2014年国有资本经营预算表_2015年执行及2016年预算" xfId="285"/>
    <cellStyle name="差_2014年国有资本经营预算表_2016年人代会表格（测算表）" xfId="286"/>
    <cellStyle name="差_2014年国有资本经营预算表_2016年人代会表格（测算表） 2" xfId="287"/>
    <cellStyle name="差_2014年国有资本经营预算表_2016年人代会表格（测算表） 3" xfId="288"/>
    <cellStyle name="差_2014年国有资本经营预算表_2016年预算 报财经委(1)" xfId="289"/>
    <cellStyle name="差_2014年国有资本经营预算表_2016年预算 报财经委(1) 2" xfId="290"/>
    <cellStyle name="差_2014年国有资本经营预算表_2016年预算 报财经委(1) 3" xfId="291"/>
    <cellStyle name="差_2014年国有资本经营预算表_2016年执行及2017年预算 基金 建通" xfId="292"/>
    <cellStyle name="差_2014年国有资本经营预算表_一般转移支付12.31更新(1)" xfId="293"/>
    <cellStyle name="差_2014年国有资本经营预算表_一般转移支付12.31更新(1) 2" xfId="294"/>
    <cellStyle name="差_2014年国有资本经营预算表_一般转移支付12.31更新(1) 3" xfId="295"/>
    <cellStyle name="差_2014年国有资本经营预算表_张文涛 2016年预算 报财经委" xfId="296"/>
    <cellStyle name="差_2014年国有资本经营预算表_张文涛 2016年预算 报财经委 2" xfId="297"/>
    <cellStyle name="差_2014年国有资本经营预算表_张文涛 2016年预算 报财经委 3" xfId="298"/>
    <cellStyle name="差_2014年国有资本经营预算表_中央提前下达专项12" xfId="299"/>
    <cellStyle name="差_2014年国有资本经营预算表_中央提前下达专项12 2" xfId="300"/>
    <cellStyle name="差_2014年国有资本经营预算表_中央提前下达专项12 3" xfId="301"/>
    <cellStyle name="差_2015年公共预算" xfId="302"/>
    <cellStyle name="差_2015年公共预算 2" xfId="303"/>
    <cellStyle name="差_2015年公共预算 3" xfId="304"/>
    <cellStyle name="差_2015年盐池县公共财政预算支出明细表" xfId="305"/>
    <cellStyle name="差_2015年盐池县公共财政预算支出明细表 2" xfId="306"/>
    <cellStyle name="差_2015年盐池县公共财政预算支出明细表 3" xfId="307"/>
    <cellStyle name="差_2015年盐池县公共财政预算支出明细表_2015年公共预算" xfId="308"/>
    <cellStyle name="差_2015年盐池县公共财政预算支出明细表_2015年公共预算 2" xfId="309"/>
    <cellStyle name="差_2015年盐池县公共财政预算支出明细表_2015年公共预算 3" xfId="310"/>
    <cellStyle name="差_2015年盐池县公共财政预算支出明细表_2015年执行及2016年预算" xfId="311"/>
    <cellStyle name="差_2015年盐池县公共财政预算支出明细表_2016年人代会表格（测算表）" xfId="312"/>
    <cellStyle name="差_2015年盐池县公共财政预算支出明细表_2016年人代会表格（测算表） 2" xfId="313"/>
    <cellStyle name="差_2015年盐池县公共财政预算支出明细表_2016年人代会表格（测算表） 3" xfId="314"/>
    <cellStyle name="差_2015年盐池县公共财政预算支出明细表_2016年预算 报财经委(1)" xfId="315"/>
    <cellStyle name="差_2015年盐池县公共财政预算支出明细表_2016年预算 报财经委(1) 2" xfId="316"/>
    <cellStyle name="差_2015年盐池县公共财政预算支出明细表_2016年预算 报财经委(1) 3" xfId="317"/>
    <cellStyle name="差_2015年盐池县公共财政预算支出明细表_2016年执行及2017年预算 基金 建通" xfId="318"/>
    <cellStyle name="差_2015年盐池县公共财政预算支出明细表_一般转移支付12.31更新(1)" xfId="319"/>
    <cellStyle name="差_2015年盐池县公共财政预算支出明细表_一般转移支付12.31更新(1) 2" xfId="320"/>
    <cellStyle name="差_2015年盐池县公共财政预算支出明细表_一般转移支付12.31更新(1) 3" xfId="321"/>
    <cellStyle name="差_2015年盐池县公共财政预算支出明细表_张文涛 2016年预算 报财经委" xfId="322"/>
    <cellStyle name="差_2015年盐池县公共财政预算支出明细表_张文涛 2016年预算 报财经委 2" xfId="323"/>
    <cellStyle name="差_2015年盐池县公共财政预算支出明细表_张文涛 2016年预算 报财经委 3" xfId="324"/>
    <cellStyle name="差_2015年盐池县公共财政预算支出明细表_中央提前下达专项12" xfId="325"/>
    <cellStyle name="差_2015年盐池县公共财政预算支出明细表_中央提前下达专项12 2" xfId="326"/>
    <cellStyle name="差_2015年盐池县公共财政预算支出明细表_中央提前下达专项12 3" xfId="327"/>
    <cellStyle name="差_2015年预算支出统计表(西吉县）" xfId="328"/>
    <cellStyle name="差_2015年预算支出统计表(西吉县） 2" xfId="329"/>
    <cellStyle name="差_2015年预算支出统计表(西吉县） 3" xfId="330"/>
    <cellStyle name="差_2015年预算支出统计表(西吉县）_2015年公共预算" xfId="331"/>
    <cellStyle name="差_2015年预算支出统计表(西吉县）_2015年公共预算 2" xfId="332"/>
    <cellStyle name="差_2015年预算支出统计表(西吉县）_2015年公共预算 3" xfId="333"/>
    <cellStyle name="差_2015年预算支出统计表(西吉县）_2015年执行及2016年预算" xfId="334"/>
    <cellStyle name="差_2015年预算支出统计表(西吉县）_2016年人代会表格（测算表）" xfId="335"/>
    <cellStyle name="差_2015年预算支出统计表(西吉县）_2016年人代会表格（测算表） 2" xfId="336"/>
    <cellStyle name="差_2015年预算支出统计表(西吉县）_2016年人代会表格（测算表） 3" xfId="337"/>
    <cellStyle name="差_2015年预算支出统计表(西吉县）_2016年预算 报财经委(1)" xfId="338"/>
    <cellStyle name="差_2015年预算支出统计表(西吉县）_2016年预算 报财经委(1) 2" xfId="339"/>
    <cellStyle name="差_2015年预算支出统计表(西吉县）_2016年预算 报财经委(1) 3" xfId="340"/>
    <cellStyle name="差_2015年预算支出统计表(西吉县）_2016年执行及2017年预算 基金 建通" xfId="341"/>
    <cellStyle name="差_2015年预算支出统计表(西吉县）_一般转移支付12.31更新(1)" xfId="342"/>
    <cellStyle name="差_2015年预算支出统计表(西吉县）_一般转移支付12.31更新(1) 2" xfId="343"/>
    <cellStyle name="差_2015年预算支出统计表(西吉县）_一般转移支付12.31更新(1) 3" xfId="344"/>
    <cellStyle name="差_2015年预算支出统计表(西吉县）_张文涛 2016年预算 报财经委" xfId="345"/>
    <cellStyle name="差_2015年预算支出统计表(西吉县）_张文涛 2016年预算 报财经委 2" xfId="346"/>
    <cellStyle name="差_2015年预算支出统计表(西吉县）_张文涛 2016年预算 报财经委 3" xfId="347"/>
    <cellStyle name="差_2015年预算支出统计表(西吉县）_中央提前下达专项12" xfId="348"/>
    <cellStyle name="差_2015年预算支出统计表(西吉县）_中央提前下达专项12 2" xfId="349"/>
    <cellStyle name="差_2015年预算支出统计表(西吉县）_中央提前下达专项12 3" xfId="350"/>
    <cellStyle name="差_2015年执行及2016年预算" xfId="351"/>
    <cellStyle name="差_2016年人代会表格（测算表）" xfId="352"/>
    <cellStyle name="差_2016年人代会表格（测算表） 2" xfId="353"/>
    <cellStyle name="差_2016年人代会表格（测算表） 3" xfId="354"/>
    <cellStyle name="差_2016年社保基金执行情况表（12.11）" xfId="355"/>
    <cellStyle name="差_2016年预算 报财经委(1)" xfId="356"/>
    <cellStyle name="差_2016年预算 报财经委(1) 2" xfId="357"/>
    <cellStyle name="差_2016年预算 报财经委(1) 3" xfId="358"/>
    <cellStyle name="差_2016年执行及2017年预算 基金 建通" xfId="359"/>
    <cellStyle name="差_2017年全区政府性基金收支汇总12.11" xfId="360"/>
    <cellStyle name="差_2017年政府性基金收支汇总12.08" xfId="361"/>
    <cellStyle name="差_Xl0000464" xfId="362"/>
    <cellStyle name="差_Xl0000499" xfId="363"/>
    <cellStyle name="差_Xl0000500" xfId="364"/>
    <cellStyle name="差_Xl0000503" xfId="365"/>
    <cellStyle name="差_贺兰县2015年预算支出统计表" xfId="366"/>
    <cellStyle name="差_贺兰县2015年预算支出统计表 2" xfId="367"/>
    <cellStyle name="差_贺兰县2015年预算支出统计表 3" xfId="368"/>
    <cellStyle name="差_贺兰县2015年预算支出统计表_2015年公共预算" xfId="369"/>
    <cellStyle name="差_贺兰县2015年预算支出统计表_2015年公共预算 2" xfId="370"/>
    <cellStyle name="差_贺兰县2015年预算支出统计表_2015年公共预算 3" xfId="371"/>
    <cellStyle name="差_贺兰县2015年预算支出统计表_2015年执行及2016年预算" xfId="372"/>
    <cellStyle name="差_贺兰县2015年预算支出统计表_2016年人代会表格（测算表）" xfId="373"/>
    <cellStyle name="差_贺兰县2015年预算支出统计表_2016年人代会表格（测算表） 2" xfId="374"/>
    <cellStyle name="差_贺兰县2015年预算支出统计表_2016年人代会表格（测算表） 3" xfId="375"/>
    <cellStyle name="差_贺兰县2015年预算支出统计表_2016年预算 报财经委(1)" xfId="376"/>
    <cellStyle name="差_贺兰县2015年预算支出统计表_2016年预算 报财经委(1) 2" xfId="377"/>
    <cellStyle name="差_贺兰县2015年预算支出统计表_2016年预算 报财经委(1) 3" xfId="378"/>
    <cellStyle name="差_贺兰县2015年预算支出统计表_2016年执行及2017年预算 基金 建通" xfId="379"/>
    <cellStyle name="差_贺兰县2015年预算支出统计表_一般转移支付12.31更新(1)" xfId="380"/>
    <cellStyle name="差_贺兰县2015年预算支出统计表_一般转移支付12.31更新(1) 2" xfId="381"/>
    <cellStyle name="差_贺兰县2015年预算支出统计表_一般转移支付12.31更新(1) 3" xfId="382"/>
    <cellStyle name="差_贺兰县2015年预算支出统计表_张文涛 2016年预算 报财经委" xfId="383"/>
    <cellStyle name="差_贺兰县2015年预算支出统计表_张文涛 2016年预算 报财经委 2" xfId="384"/>
    <cellStyle name="差_贺兰县2015年预算支出统计表_张文涛 2016年预算 报财经委 3" xfId="385"/>
    <cellStyle name="差_贺兰县2015年预算支出统计表_中央提前下达专项12" xfId="386"/>
    <cellStyle name="差_贺兰县2015年预算支出统计表_中央提前下达专项12 2" xfId="387"/>
    <cellStyle name="差_贺兰县2015年预算支出统计表_中央提前下达专项12 3" xfId="388"/>
    <cellStyle name="差_金凤区2015年预算支出统计表" xfId="389"/>
    <cellStyle name="差_金凤区2015年预算支出统计表_Xl0000464" xfId="390"/>
    <cellStyle name="差_泾源县2015年预算支出统计表" xfId="391"/>
    <cellStyle name="差_泾源县2015年预算支出统计表 2" xfId="392"/>
    <cellStyle name="差_泾源县2015年预算支出统计表 3" xfId="393"/>
    <cellStyle name="差_泾源县2015年预算支出统计表_2015年公共预算" xfId="394"/>
    <cellStyle name="差_泾源县2015年预算支出统计表_2015年公共预算 2" xfId="395"/>
    <cellStyle name="差_泾源县2015年预算支出统计表_2015年公共预算 3" xfId="396"/>
    <cellStyle name="差_泾源县2015年预算支出统计表_2015年执行及2016年预算" xfId="397"/>
    <cellStyle name="差_泾源县2015年预算支出统计表_2016年人代会表格（测算表）" xfId="398"/>
    <cellStyle name="差_泾源县2015年预算支出统计表_2016年人代会表格（测算表） 2" xfId="399"/>
    <cellStyle name="差_泾源县2015年预算支出统计表_2016年人代会表格（测算表） 3" xfId="400"/>
    <cellStyle name="差_泾源县2015年预算支出统计表_2016年预算 报财经委(1)" xfId="401"/>
    <cellStyle name="差_泾源县2015年预算支出统计表_2016年预算 报财经委(1) 2" xfId="402"/>
    <cellStyle name="差_泾源县2015年预算支出统计表_2016年预算 报财经委(1) 3" xfId="403"/>
    <cellStyle name="差_泾源县2015年预算支出统计表_2016年执行及2017年预算 基金 建通" xfId="404"/>
    <cellStyle name="差_泾源县2015年预算支出统计表_一般转移支付12.31更新(1)" xfId="405"/>
    <cellStyle name="差_泾源县2015年预算支出统计表_一般转移支付12.31更新(1) 2" xfId="406"/>
    <cellStyle name="差_泾源县2015年预算支出统计表_一般转移支付12.31更新(1) 3" xfId="407"/>
    <cellStyle name="差_泾源县2015年预算支出统计表_张文涛 2016年预算 报财经委" xfId="408"/>
    <cellStyle name="差_泾源县2015年预算支出统计表_张文涛 2016年预算 报财经委 2" xfId="409"/>
    <cellStyle name="差_泾源县2015年预算支出统计表_张文涛 2016年预算 报财经委 3" xfId="410"/>
    <cellStyle name="差_泾源县2015年预算支出统计表_中央提前下达专项12" xfId="411"/>
    <cellStyle name="差_泾源县2015年预算支出统计表_中央提前下达专项12 2" xfId="412"/>
    <cellStyle name="差_泾源县2015年预算支出统计表_中央提前下达专项12 3" xfId="413"/>
    <cellStyle name="差_开发区2015年预算支出统计表" xfId="414"/>
    <cellStyle name="差_开发区2015年预算支出统计表_Xl0000464" xfId="415"/>
    <cellStyle name="差_彭阳县2015年预算支出统计表（上报）" xfId="416"/>
    <cellStyle name="差_彭阳县2015年预算支出统计表（上报） 2" xfId="417"/>
    <cellStyle name="差_彭阳县2015年预算支出统计表（上报） 3" xfId="418"/>
    <cellStyle name="差_同心2015年预算支出统计表" xfId="419"/>
    <cellStyle name="差_同心2015年预算支出统计表 2" xfId="420"/>
    <cellStyle name="差_同心2015年预算支出统计表 3" xfId="421"/>
    <cellStyle name="差_同心2015年预算支出统计表_2015年公共预算" xfId="422"/>
    <cellStyle name="差_同心2015年预算支出统计表_2015年公共预算 2" xfId="423"/>
    <cellStyle name="差_同心2015年预算支出统计表_2015年公共预算 3" xfId="424"/>
    <cellStyle name="差_同心2015年预算支出统计表_2015年执行及2016年预算" xfId="425"/>
    <cellStyle name="差_同心2015年预算支出统计表_2016年人代会表格（测算表）" xfId="426"/>
    <cellStyle name="差_同心2015年预算支出统计表_2016年人代会表格（测算表） 2" xfId="427"/>
    <cellStyle name="差_同心2015年预算支出统计表_2016年人代会表格（测算表） 3" xfId="428"/>
    <cellStyle name="差_同心2015年预算支出统计表_2016年预算 报财经委(1)" xfId="429"/>
    <cellStyle name="差_同心2015年预算支出统计表_2016年预算 报财经委(1) 2" xfId="430"/>
    <cellStyle name="差_同心2015年预算支出统计表_2016年预算 报财经委(1) 3" xfId="431"/>
    <cellStyle name="差_同心2015年预算支出统计表_2016年执行及2017年预算 基金 建通" xfId="432"/>
    <cellStyle name="差_同心2015年预算支出统计表_一般转移支付12.31更新(1)" xfId="433"/>
    <cellStyle name="差_同心2015年预算支出统计表_一般转移支付12.31更新(1) 2" xfId="434"/>
    <cellStyle name="差_同心2015年预算支出统计表_一般转移支付12.31更新(1) 3" xfId="435"/>
    <cellStyle name="差_同心2015年预算支出统计表_张文涛 2016年预算 报财经委" xfId="436"/>
    <cellStyle name="差_同心2015年预算支出统计表_张文涛 2016年预算 报财经委 2" xfId="437"/>
    <cellStyle name="差_同心2015年预算支出统计表_张文涛 2016年预算 报财经委 3" xfId="438"/>
    <cellStyle name="差_同心2015年预算支出统计表_中央提前下达专项12" xfId="439"/>
    <cellStyle name="差_同心2015年预算支出统计表_中央提前下达专项12 2" xfId="440"/>
    <cellStyle name="差_同心2015年预算支出统计表_中央提前下达专项12 3" xfId="441"/>
    <cellStyle name="差_兴庆区2015年预算支出统计表" xfId="442"/>
    <cellStyle name="差_兴庆区2015年预算支出统计表_Xl0000464" xfId="443"/>
    <cellStyle name="差_一般转移支付12.31更新(1)" xfId="444"/>
    <cellStyle name="差_一般转移支付12.31更新(1) 2" xfId="445"/>
    <cellStyle name="差_一般转移支付12.31更新(1) 3" xfId="446"/>
    <cellStyle name="差_张文涛 2016年预算 报财经委" xfId="447"/>
    <cellStyle name="差_张文涛 2016年预算 报财经委 2" xfId="448"/>
    <cellStyle name="差_张文涛 2016年预算 报财经委 3" xfId="449"/>
    <cellStyle name="差_支出测算" xfId="450"/>
    <cellStyle name="差_支出测算_2015年公共预算" xfId="451"/>
    <cellStyle name="差_支出测算_2015年执行及2016年预算" xfId="452"/>
    <cellStyle name="差_支出测算_2016年人代会表格（测算表）" xfId="453"/>
    <cellStyle name="差_支出测算_2016年预算 报财经委(1)" xfId="454"/>
    <cellStyle name="差_支出测算_2016年预算 报财经委(1)_Xl0000464" xfId="455"/>
    <cellStyle name="差_支出测算_2016年执行及2017年预算 基金 建通" xfId="456"/>
    <cellStyle name="差_支出测算_Xl0000464" xfId="457"/>
    <cellStyle name="差_支出测算_一般转移支付12.31更新(1)" xfId="458"/>
    <cellStyle name="差_支出测算_一般转移支付12.31更新(1)_Xl0000464" xfId="459"/>
    <cellStyle name="差_支出测算_张文涛 2016年预算 报财经委" xfId="460"/>
    <cellStyle name="差_支出测算_张文涛 2016年预算 报财经委_Xl0000464" xfId="461"/>
    <cellStyle name="差_支出测算_中央提前下达专项12" xfId="462"/>
    <cellStyle name="差_支出测算_中央提前下达专项12_Xl0000464" xfId="463"/>
    <cellStyle name="差_中央提前下达专项12" xfId="464"/>
    <cellStyle name="差_中央提前下达专项12 2" xfId="465"/>
    <cellStyle name="差_中央提前下达专项12 3" xfId="466"/>
    <cellStyle name="常规 10" xfId="467"/>
    <cellStyle name="常规 10 2" xfId="468"/>
    <cellStyle name="常规 10 3" xfId="469"/>
    <cellStyle name="常规 12" xfId="470"/>
    <cellStyle name="常规 16 3" xfId="471"/>
    <cellStyle name="常规 2" xfId="472"/>
    <cellStyle name="常规 2 2" xfId="473"/>
    <cellStyle name="常规 2 2 2" xfId="474"/>
    <cellStyle name="常规 2 2 3" xfId="475"/>
    <cellStyle name="常规 2 3" xfId="476"/>
    <cellStyle name="常规 2 4" xfId="477"/>
    <cellStyle name="常规 2 4 3" xfId="478"/>
    <cellStyle name="常规 2_2015年公共预算" xfId="479"/>
    <cellStyle name="常规 26" xfId="480"/>
    <cellStyle name="常规 3" xfId="481"/>
    <cellStyle name="常规 3 2" xfId="482"/>
    <cellStyle name="常规 3 2 2" xfId="483"/>
    <cellStyle name="常规 3 2 3" xfId="484"/>
    <cellStyle name="常规 3 3" xfId="485"/>
    <cellStyle name="常规 3 4" xfId="486"/>
    <cellStyle name="常规 3_2015年公共预算" xfId="487"/>
    <cellStyle name="常规 31" xfId="488"/>
    <cellStyle name="常规 4" xfId="489"/>
    <cellStyle name="常规 4 2" xfId="490"/>
    <cellStyle name="常规 4 3" xfId="491"/>
    <cellStyle name="常规 5" xfId="492"/>
    <cellStyle name="常规 6" xfId="493"/>
    <cellStyle name="常规_2015年预算 12.25报财经委" xfId="494"/>
    <cellStyle name="Hyperlink" xfId="495"/>
    <cellStyle name="好" xfId="496"/>
    <cellStyle name="好 2" xfId="497"/>
    <cellStyle name="好 2 2" xfId="498"/>
    <cellStyle name="好 2 3" xfId="499"/>
    <cellStyle name="好 3" xfId="500"/>
    <cellStyle name="好 3 2" xfId="501"/>
    <cellStyle name="好 3 3" xfId="502"/>
    <cellStyle name="好 4" xfId="503"/>
    <cellStyle name="好 5" xfId="504"/>
    <cellStyle name="好_2013年国有资本经营预算执行情况表" xfId="505"/>
    <cellStyle name="好_2013年国有资本经营预算执行情况表 2" xfId="506"/>
    <cellStyle name="好_2013年国有资本经营预算执行情况表 3" xfId="507"/>
    <cellStyle name="好_2014年国有资本经营预算表" xfId="508"/>
    <cellStyle name="好_2014年国有资本经营预算表 2" xfId="509"/>
    <cellStyle name="好_2014年国有资本经营预算表 3" xfId="510"/>
    <cellStyle name="好_2014年国有资本经营预算表_2015年公共预算" xfId="511"/>
    <cellStyle name="好_2014年国有资本经营预算表_2015年公共预算 2" xfId="512"/>
    <cellStyle name="好_2014年国有资本经营预算表_2015年公共预算 3" xfId="513"/>
    <cellStyle name="好_2014年国有资本经营预算表_2015年执行及2016年预算" xfId="514"/>
    <cellStyle name="好_2014年国有资本经营预算表_2016年人代会表格（测算表）" xfId="515"/>
    <cellStyle name="好_2014年国有资本经营预算表_2016年人代会表格（测算表） 2" xfId="516"/>
    <cellStyle name="好_2014年国有资本经营预算表_2016年人代会表格（测算表） 3" xfId="517"/>
    <cellStyle name="好_2014年国有资本经营预算表_2016年预算 报财经委(1)" xfId="518"/>
    <cellStyle name="好_2014年国有资本经营预算表_2016年预算 报财经委(1) 2" xfId="519"/>
    <cellStyle name="好_2014年国有资本经营预算表_2016年预算 报财经委(1) 3" xfId="520"/>
    <cellStyle name="好_2014年国有资本经营预算表_2016年执行及2017年预算 基金 建通" xfId="521"/>
    <cellStyle name="好_2014年国有资本经营预算表_一般转移支付12.31更新(1)" xfId="522"/>
    <cellStyle name="好_2014年国有资本经营预算表_一般转移支付12.31更新(1) 2" xfId="523"/>
    <cellStyle name="好_2014年国有资本经营预算表_一般转移支付12.31更新(1) 3" xfId="524"/>
    <cellStyle name="好_2014年国有资本经营预算表_张文涛 2016年预算 报财经委" xfId="525"/>
    <cellStyle name="好_2014年国有资本经营预算表_张文涛 2016年预算 报财经委 2" xfId="526"/>
    <cellStyle name="好_2014年国有资本经营预算表_张文涛 2016年预算 报财经委 3" xfId="527"/>
    <cellStyle name="好_2014年国有资本经营预算表_中央提前下达专项12" xfId="528"/>
    <cellStyle name="好_2014年国有资本经营预算表_中央提前下达专项12 2" xfId="529"/>
    <cellStyle name="好_2014年国有资本经营预算表_中央提前下达专项12 3" xfId="530"/>
    <cellStyle name="好_2015年公共预算" xfId="531"/>
    <cellStyle name="好_2015年公共预算 2" xfId="532"/>
    <cellStyle name="好_2015年公共预算 3" xfId="533"/>
    <cellStyle name="好_2015年盐池县公共财政预算支出明细表" xfId="534"/>
    <cellStyle name="好_2015年盐池县公共财政预算支出明细表 2" xfId="535"/>
    <cellStyle name="好_2015年盐池县公共财政预算支出明细表 3" xfId="536"/>
    <cellStyle name="好_2015年盐池县公共财政预算支出明细表_2015年公共预算" xfId="537"/>
    <cellStyle name="好_2015年盐池县公共财政预算支出明细表_2015年公共预算 2" xfId="538"/>
    <cellStyle name="好_2015年盐池县公共财政预算支出明细表_2015年公共预算 3" xfId="539"/>
    <cellStyle name="好_2015年盐池县公共财政预算支出明细表_2015年执行及2016年预算" xfId="540"/>
    <cellStyle name="好_2015年盐池县公共财政预算支出明细表_2016年人代会表格（测算表）" xfId="541"/>
    <cellStyle name="好_2015年盐池县公共财政预算支出明细表_2016年人代会表格（测算表） 2" xfId="542"/>
    <cellStyle name="好_2015年盐池县公共财政预算支出明细表_2016年人代会表格（测算表） 3" xfId="543"/>
    <cellStyle name="好_2015年盐池县公共财政预算支出明细表_2016年预算 报财经委(1)" xfId="544"/>
    <cellStyle name="好_2015年盐池县公共财政预算支出明细表_2016年预算 报财经委(1) 2" xfId="545"/>
    <cellStyle name="好_2015年盐池县公共财政预算支出明细表_2016年预算 报财经委(1) 3" xfId="546"/>
    <cellStyle name="好_2015年盐池县公共财政预算支出明细表_2016年执行及2017年预算 基金 建通" xfId="547"/>
    <cellStyle name="好_2015年盐池县公共财政预算支出明细表_一般转移支付12.31更新(1)" xfId="548"/>
    <cellStyle name="好_2015年盐池县公共财政预算支出明细表_一般转移支付12.31更新(1) 2" xfId="549"/>
    <cellStyle name="好_2015年盐池县公共财政预算支出明细表_一般转移支付12.31更新(1) 3" xfId="550"/>
    <cellStyle name="好_2015年盐池县公共财政预算支出明细表_张文涛 2016年预算 报财经委" xfId="551"/>
    <cellStyle name="好_2015年盐池县公共财政预算支出明细表_张文涛 2016年预算 报财经委 2" xfId="552"/>
    <cellStyle name="好_2015年盐池县公共财政预算支出明细表_张文涛 2016年预算 报财经委 3" xfId="553"/>
    <cellStyle name="好_2015年盐池县公共财政预算支出明细表_中央提前下达专项12" xfId="554"/>
    <cellStyle name="好_2015年盐池县公共财政预算支出明细表_中央提前下达专项12 2" xfId="555"/>
    <cellStyle name="好_2015年盐池县公共财政预算支出明细表_中央提前下达专项12 3" xfId="556"/>
    <cellStyle name="好_2015年预算支出统计表(西吉县）" xfId="557"/>
    <cellStyle name="好_2015年预算支出统计表(西吉县） 2" xfId="558"/>
    <cellStyle name="好_2015年预算支出统计表(西吉县） 3" xfId="559"/>
    <cellStyle name="好_2015年预算支出统计表(西吉县）_2015年公共预算" xfId="560"/>
    <cellStyle name="好_2015年预算支出统计表(西吉县）_2015年公共预算 2" xfId="561"/>
    <cellStyle name="好_2015年预算支出统计表(西吉县）_2015年公共预算 3" xfId="562"/>
    <cellStyle name="好_2015年预算支出统计表(西吉县）_2015年执行及2016年预算" xfId="563"/>
    <cellStyle name="好_2015年预算支出统计表(西吉县）_2016年人代会表格（测算表）" xfId="564"/>
    <cellStyle name="好_2015年预算支出统计表(西吉县）_2016年人代会表格（测算表） 2" xfId="565"/>
    <cellStyle name="好_2015年预算支出统计表(西吉县）_2016年人代会表格（测算表） 3" xfId="566"/>
    <cellStyle name="好_2015年预算支出统计表(西吉县）_2016年预算 报财经委(1)" xfId="567"/>
    <cellStyle name="好_2015年预算支出统计表(西吉县）_2016年预算 报财经委(1) 2" xfId="568"/>
    <cellStyle name="好_2015年预算支出统计表(西吉县）_2016年预算 报财经委(1) 3" xfId="569"/>
    <cellStyle name="好_2015年预算支出统计表(西吉县）_2016年执行及2017年预算 基金 建通" xfId="570"/>
    <cellStyle name="好_2015年预算支出统计表(西吉县）_一般转移支付12.31更新(1)" xfId="571"/>
    <cellStyle name="好_2015年预算支出统计表(西吉县）_一般转移支付12.31更新(1) 2" xfId="572"/>
    <cellStyle name="好_2015年预算支出统计表(西吉县）_一般转移支付12.31更新(1) 3" xfId="573"/>
    <cellStyle name="好_2015年预算支出统计表(西吉县）_张文涛 2016年预算 报财经委" xfId="574"/>
    <cellStyle name="好_2015年预算支出统计表(西吉县）_张文涛 2016年预算 报财经委 2" xfId="575"/>
    <cellStyle name="好_2015年预算支出统计表(西吉县）_张文涛 2016年预算 报财经委 3" xfId="576"/>
    <cellStyle name="好_2015年预算支出统计表(西吉县）_中央提前下达专项12" xfId="577"/>
    <cellStyle name="好_2015年预算支出统计表(西吉县）_中央提前下达专项12 2" xfId="578"/>
    <cellStyle name="好_2015年预算支出统计表(西吉县）_中央提前下达专项12 3" xfId="579"/>
    <cellStyle name="好_2015年执行及2016年预算" xfId="580"/>
    <cellStyle name="好_2016年人代会表格（测算表）" xfId="581"/>
    <cellStyle name="好_2016年人代会表格（测算表） 2" xfId="582"/>
    <cellStyle name="好_2016年人代会表格（测算表） 3" xfId="583"/>
    <cellStyle name="好_2016年社保基金执行情况表（12.11）" xfId="584"/>
    <cellStyle name="好_2016年预算 报财经委(1)" xfId="585"/>
    <cellStyle name="好_2016年预算 报财经委(1) 2" xfId="586"/>
    <cellStyle name="好_2016年预算 报财经委(1) 3" xfId="587"/>
    <cellStyle name="好_2016年执行及2017年预算 基金 建通" xfId="588"/>
    <cellStyle name="好_2017年全区政府性基金收支汇总12.11" xfId="589"/>
    <cellStyle name="好_2017年政府性基金收支汇总12.08" xfId="590"/>
    <cellStyle name="好_Xl0000464" xfId="591"/>
    <cellStyle name="好_Xl0000499" xfId="592"/>
    <cellStyle name="好_Xl0000500" xfId="593"/>
    <cellStyle name="好_Xl0000503" xfId="594"/>
    <cellStyle name="好_贺兰县2015年预算支出统计表" xfId="595"/>
    <cellStyle name="好_贺兰县2015年预算支出统计表 2" xfId="596"/>
    <cellStyle name="好_贺兰县2015年预算支出统计表 3" xfId="597"/>
    <cellStyle name="好_贺兰县2015年预算支出统计表_2015年公共预算" xfId="598"/>
    <cellStyle name="好_贺兰县2015年预算支出统计表_2015年公共预算 2" xfId="599"/>
    <cellStyle name="好_贺兰县2015年预算支出统计表_2015年公共预算 3" xfId="600"/>
    <cellStyle name="好_贺兰县2015年预算支出统计表_2015年执行及2016年预算" xfId="601"/>
    <cellStyle name="好_贺兰县2015年预算支出统计表_2016年人代会表格（测算表）" xfId="602"/>
    <cellStyle name="好_贺兰县2015年预算支出统计表_2016年人代会表格（测算表） 2" xfId="603"/>
    <cellStyle name="好_贺兰县2015年预算支出统计表_2016年人代会表格（测算表） 3" xfId="604"/>
    <cellStyle name="好_贺兰县2015年预算支出统计表_2016年预算 报财经委(1)" xfId="605"/>
    <cellStyle name="好_贺兰县2015年预算支出统计表_2016年预算 报财经委(1) 2" xfId="606"/>
    <cellStyle name="好_贺兰县2015年预算支出统计表_2016年预算 报财经委(1) 3" xfId="607"/>
    <cellStyle name="好_贺兰县2015年预算支出统计表_2016年执行及2017年预算 基金 建通" xfId="608"/>
    <cellStyle name="好_贺兰县2015年预算支出统计表_一般转移支付12.31更新(1)" xfId="609"/>
    <cellStyle name="好_贺兰县2015年预算支出统计表_一般转移支付12.31更新(1) 2" xfId="610"/>
    <cellStyle name="好_贺兰县2015年预算支出统计表_一般转移支付12.31更新(1) 3" xfId="611"/>
    <cellStyle name="好_贺兰县2015年预算支出统计表_张文涛 2016年预算 报财经委" xfId="612"/>
    <cellStyle name="好_贺兰县2015年预算支出统计表_张文涛 2016年预算 报财经委 2" xfId="613"/>
    <cellStyle name="好_贺兰县2015年预算支出统计表_张文涛 2016年预算 报财经委 3" xfId="614"/>
    <cellStyle name="好_贺兰县2015年预算支出统计表_中央提前下达专项12" xfId="615"/>
    <cellStyle name="好_贺兰县2015年预算支出统计表_中央提前下达专项12 2" xfId="616"/>
    <cellStyle name="好_贺兰县2015年预算支出统计表_中央提前下达专项12 3" xfId="617"/>
    <cellStyle name="好_金凤区2015年预算支出统计表" xfId="618"/>
    <cellStyle name="好_金凤区2015年预算支出统计表_Xl0000464" xfId="619"/>
    <cellStyle name="好_泾源县2015年预算支出统计表" xfId="620"/>
    <cellStyle name="好_泾源县2015年预算支出统计表 2" xfId="621"/>
    <cellStyle name="好_泾源县2015年预算支出统计表 3" xfId="622"/>
    <cellStyle name="好_泾源县2015年预算支出统计表_2015年公共预算" xfId="623"/>
    <cellStyle name="好_泾源县2015年预算支出统计表_2015年公共预算 2" xfId="624"/>
    <cellStyle name="好_泾源县2015年预算支出统计表_2015年公共预算 3" xfId="625"/>
    <cellStyle name="好_泾源县2015年预算支出统计表_2015年执行及2016年预算" xfId="626"/>
    <cellStyle name="好_泾源县2015年预算支出统计表_2016年人代会表格（测算表）" xfId="627"/>
    <cellStyle name="好_泾源县2015年预算支出统计表_2016年人代会表格（测算表） 2" xfId="628"/>
    <cellStyle name="好_泾源县2015年预算支出统计表_2016年人代会表格（测算表） 3" xfId="629"/>
    <cellStyle name="好_泾源县2015年预算支出统计表_2016年预算 报财经委(1)" xfId="630"/>
    <cellStyle name="好_泾源县2015年预算支出统计表_2016年预算 报财经委(1) 2" xfId="631"/>
    <cellStyle name="好_泾源县2015年预算支出统计表_2016年预算 报财经委(1) 3" xfId="632"/>
    <cellStyle name="好_泾源县2015年预算支出统计表_2016年执行及2017年预算 基金 建通" xfId="633"/>
    <cellStyle name="好_泾源县2015年预算支出统计表_一般转移支付12.31更新(1)" xfId="634"/>
    <cellStyle name="好_泾源县2015年预算支出统计表_一般转移支付12.31更新(1) 2" xfId="635"/>
    <cellStyle name="好_泾源县2015年预算支出统计表_一般转移支付12.31更新(1) 3" xfId="636"/>
    <cellStyle name="好_泾源县2015年预算支出统计表_张文涛 2016年预算 报财经委" xfId="637"/>
    <cellStyle name="好_泾源县2015年预算支出统计表_张文涛 2016年预算 报财经委 2" xfId="638"/>
    <cellStyle name="好_泾源县2015年预算支出统计表_张文涛 2016年预算 报财经委 3" xfId="639"/>
    <cellStyle name="好_泾源县2015年预算支出统计表_中央提前下达专项12" xfId="640"/>
    <cellStyle name="好_泾源县2015年预算支出统计表_中央提前下达专项12 2" xfId="641"/>
    <cellStyle name="好_泾源县2015年预算支出统计表_中央提前下达专项12 3" xfId="642"/>
    <cellStyle name="好_开发区2015年预算支出统计表" xfId="643"/>
    <cellStyle name="好_开发区2015年预算支出统计表_Xl0000464" xfId="644"/>
    <cellStyle name="好_彭阳县2015年预算支出统计表（上报）" xfId="645"/>
    <cellStyle name="好_彭阳县2015年预算支出统计表（上报） 2" xfId="646"/>
    <cellStyle name="好_彭阳县2015年预算支出统计表（上报） 3" xfId="647"/>
    <cellStyle name="好_同心2015年预算支出统计表" xfId="648"/>
    <cellStyle name="好_同心2015年预算支出统计表 2" xfId="649"/>
    <cellStyle name="好_同心2015年预算支出统计表 3" xfId="650"/>
    <cellStyle name="好_同心2015年预算支出统计表_2015年公共预算" xfId="651"/>
    <cellStyle name="好_同心2015年预算支出统计表_2015年公共预算 2" xfId="652"/>
    <cellStyle name="好_同心2015年预算支出统计表_2015年公共预算 3" xfId="653"/>
    <cellStyle name="好_同心2015年预算支出统计表_2015年执行及2016年预算" xfId="654"/>
    <cellStyle name="好_同心2015年预算支出统计表_2016年人代会表格（测算表）" xfId="655"/>
    <cellStyle name="好_同心2015年预算支出统计表_2016年人代会表格（测算表） 2" xfId="656"/>
    <cellStyle name="好_同心2015年预算支出统计表_2016年人代会表格（测算表） 3" xfId="657"/>
    <cellStyle name="好_同心2015年预算支出统计表_2016年预算 报财经委(1)" xfId="658"/>
    <cellStyle name="好_同心2015年预算支出统计表_2016年预算 报财经委(1) 2" xfId="659"/>
    <cellStyle name="好_同心2015年预算支出统计表_2016年预算 报财经委(1) 3" xfId="660"/>
    <cellStyle name="好_同心2015年预算支出统计表_2016年执行及2017年预算 基金 建通" xfId="661"/>
    <cellStyle name="好_同心2015年预算支出统计表_一般转移支付12.31更新(1)" xfId="662"/>
    <cellStyle name="好_同心2015年预算支出统计表_一般转移支付12.31更新(1) 2" xfId="663"/>
    <cellStyle name="好_同心2015年预算支出统计表_一般转移支付12.31更新(1) 3" xfId="664"/>
    <cellStyle name="好_同心2015年预算支出统计表_张文涛 2016年预算 报财经委" xfId="665"/>
    <cellStyle name="好_同心2015年预算支出统计表_张文涛 2016年预算 报财经委 2" xfId="666"/>
    <cellStyle name="好_同心2015年预算支出统计表_张文涛 2016年预算 报财经委 3" xfId="667"/>
    <cellStyle name="好_同心2015年预算支出统计表_中央提前下达专项12" xfId="668"/>
    <cellStyle name="好_同心2015年预算支出统计表_中央提前下达专项12 2" xfId="669"/>
    <cellStyle name="好_同心2015年预算支出统计表_中央提前下达专项12 3" xfId="670"/>
    <cellStyle name="好_兴庆区2015年预算支出统计表" xfId="671"/>
    <cellStyle name="好_兴庆区2015年预算支出统计表_Xl0000464" xfId="672"/>
    <cellStyle name="好_一般转移支付12.31更新(1)" xfId="673"/>
    <cellStyle name="好_一般转移支付12.31更新(1) 2" xfId="674"/>
    <cellStyle name="好_一般转移支付12.31更新(1) 3" xfId="675"/>
    <cellStyle name="好_张文涛 2016年预算 报财经委" xfId="676"/>
    <cellStyle name="好_张文涛 2016年预算 报财经委 2" xfId="677"/>
    <cellStyle name="好_张文涛 2016年预算 报财经委 3" xfId="678"/>
    <cellStyle name="好_支出测算" xfId="679"/>
    <cellStyle name="好_支出测算_2015年公共预算" xfId="680"/>
    <cellStyle name="好_支出测算_2015年执行及2016年预算" xfId="681"/>
    <cellStyle name="好_支出测算_2016年人代会表格（测算表）" xfId="682"/>
    <cellStyle name="好_支出测算_2016年预算 报财经委(1)" xfId="683"/>
    <cellStyle name="好_支出测算_2016年预算 报财经委(1)_Xl0000464" xfId="684"/>
    <cellStyle name="好_支出测算_2016年执行及2017年预算 基金 建通" xfId="685"/>
    <cellStyle name="好_支出测算_Xl0000464" xfId="686"/>
    <cellStyle name="好_支出测算_一般转移支付12.31更新(1)" xfId="687"/>
    <cellStyle name="好_支出测算_一般转移支付12.31更新(1)_Xl0000464" xfId="688"/>
    <cellStyle name="好_支出测算_张文涛 2016年预算 报财经委" xfId="689"/>
    <cellStyle name="好_支出测算_张文涛 2016年预算 报财经委_Xl0000464" xfId="690"/>
    <cellStyle name="好_支出测算_中央提前下达专项12" xfId="691"/>
    <cellStyle name="好_支出测算_中央提前下达专项12_Xl0000464" xfId="692"/>
    <cellStyle name="好_中央提前下达专项12" xfId="693"/>
    <cellStyle name="好_中央提前下达专项12 2" xfId="694"/>
    <cellStyle name="好_中央提前下达专项12 3" xfId="695"/>
    <cellStyle name="汇总" xfId="696"/>
    <cellStyle name="汇总 2" xfId="697"/>
    <cellStyle name="汇总 2 2" xfId="698"/>
    <cellStyle name="汇总 2 3" xfId="699"/>
    <cellStyle name="汇总 2_Xl0000464" xfId="700"/>
    <cellStyle name="汇总 3" xfId="701"/>
    <cellStyle name="汇总 3 2" xfId="702"/>
    <cellStyle name="汇总 3 3" xfId="703"/>
    <cellStyle name="汇总 3_Xl0000464" xfId="704"/>
    <cellStyle name="汇总 4" xfId="705"/>
    <cellStyle name="汇总 5" xfId="706"/>
    <cellStyle name="Currency" xfId="707"/>
    <cellStyle name="Currency [0]" xfId="708"/>
    <cellStyle name="计算" xfId="709"/>
    <cellStyle name="计算 2" xfId="710"/>
    <cellStyle name="计算 2 2" xfId="711"/>
    <cellStyle name="计算 2 3" xfId="712"/>
    <cellStyle name="计算 2_Xl0000464" xfId="713"/>
    <cellStyle name="计算 3" xfId="714"/>
    <cellStyle name="计算 3 2" xfId="715"/>
    <cellStyle name="计算 3 3" xfId="716"/>
    <cellStyle name="计算 3_Xl0000464" xfId="717"/>
    <cellStyle name="计算 4" xfId="718"/>
    <cellStyle name="计算 5" xfId="719"/>
    <cellStyle name="检查单元格" xfId="720"/>
    <cellStyle name="检查单元格 2" xfId="721"/>
    <cellStyle name="检查单元格 2 2" xfId="722"/>
    <cellStyle name="检查单元格 2 3" xfId="723"/>
    <cellStyle name="检查单元格 2_Xl0000464" xfId="724"/>
    <cellStyle name="检查单元格 3" xfId="725"/>
    <cellStyle name="检查单元格 3 2" xfId="726"/>
    <cellStyle name="检查单元格 3 3" xfId="727"/>
    <cellStyle name="检查单元格 3_Xl0000464" xfId="728"/>
    <cellStyle name="检查单元格 4" xfId="729"/>
    <cellStyle name="检查单元格 5" xfId="730"/>
    <cellStyle name="解释性文本" xfId="731"/>
    <cellStyle name="解释性文本 2" xfId="732"/>
    <cellStyle name="解释性文本 2 2" xfId="733"/>
    <cellStyle name="解释性文本 2 3" xfId="734"/>
    <cellStyle name="解释性文本 3" xfId="735"/>
    <cellStyle name="解释性文本 3 2" xfId="736"/>
    <cellStyle name="解释性文本 3 3" xfId="737"/>
    <cellStyle name="解释性文本 4" xfId="738"/>
    <cellStyle name="解释性文本 5" xfId="739"/>
    <cellStyle name="警告文本" xfId="740"/>
    <cellStyle name="警告文本 2" xfId="741"/>
    <cellStyle name="警告文本 2 2" xfId="742"/>
    <cellStyle name="警告文本 2 3" xfId="743"/>
    <cellStyle name="警告文本 3" xfId="744"/>
    <cellStyle name="警告文本 3 2" xfId="745"/>
    <cellStyle name="警告文本 3 3" xfId="746"/>
    <cellStyle name="警告文本 4" xfId="747"/>
    <cellStyle name="警告文本 5" xfId="748"/>
    <cellStyle name="链接单元格" xfId="749"/>
    <cellStyle name="链接单元格 2" xfId="750"/>
    <cellStyle name="链接单元格 2 2" xfId="751"/>
    <cellStyle name="链接单元格 2 3" xfId="752"/>
    <cellStyle name="链接单元格 2_Xl0000464" xfId="753"/>
    <cellStyle name="链接单元格 3" xfId="754"/>
    <cellStyle name="链接单元格 3 2" xfId="755"/>
    <cellStyle name="链接单元格 3 3" xfId="756"/>
    <cellStyle name="链接单元格 3_Xl0000464" xfId="757"/>
    <cellStyle name="链接单元格 4" xfId="758"/>
    <cellStyle name="链接单元格 5" xfId="759"/>
    <cellStyle name="普通_97-917" xfId="760"/>
    <cellStyle name="千分位[0]_laroux" xfId="761"/>
    <cellStyle name="千分位_97-917" xfId="762"/>
    <cellStyle name="千位[0]_1" xfId="763"/>
    <cellStyle name="千位_1" xfId="764"/>
    <cellStyle name="Comma" xfId="765"/>
    <cellStyle name="千位分隔 13" xfId="766"/>
    <cellStyle name="千位分隔 2" xfId="767"/>
    <cellStyle name="千位分隔 2 2" xfId="768"/>
    <cellStyle name="千位分隔 2 2 2" xfId="769"/>
    <cellStyle name="千位分隔 2 3" xfId="770"/>
    <cellStyle name="千位分隔 2 3 2" xfId="771"/>
    <cellStyle name="千位分隔 2 4" xfId="772"/>
    <cellStyle name="千位分隔 3" xfId="773"/>
    <cellStyle name="千位分隔 4" xfId="774"/>
    <cellStyle name="Comma [0]" xfId="775"/>
    <cellStyle name="千位分隔[0] 2" xfId="776"/>
    <cellStyle name="千位分隔[0] 3" xfId="777"/>
    <cellStyle name="强调文字颜色 1" xfId="778"/>
    <cellStyle name="强调文字颜色 1 2" xfId="779"/>
    <cellStyle name="强调文字颜色 1 2 2" xfId="780"/>
    <cellStyle name="强调文字颜色 1 2 3" xfId="781"/>
    <cellStyle name="强调文字颜色 1 3" xfId="782"/>
    <cellStyle name="强调文字颜色 1 3 2" xfId="783"/>
    <cellStyle name="强调文字颜色 1 3 3" xfId="784"/>
    <cellStyle name="强调文字颜色 1 4" xfId="785"/>
    <cellStyle name="强调文字颜色 1 5" xfId="786"/>
    <cellStyle name="强调文字颜色 2" xfId="787"/>
    <cellStyle name="强调文字颜色 2 2" xfId="788"/>
    <cellStyle name="强调文字颜色 2 2 2" xfId="789"/>
    <cellStyle name="强调文字颜色 2 2 3" xfId="790"/>
    <cellStyle name="强调文字颜色 2 3" xfId="791"/>
    <cellStyle name="强调文字颜色 2 3 2" xfId="792"/>
    <cellStyle name="强调文字颜色 2 3 3" xfId="793"/>
    <cellStyle name="强调文字颜色 2 4" xfId="794"/>
    <cellStyle name="强调文字颜色 2 5" xfId="795"/>
    <cellStyle name="强调文字颜色 3" xfId="796"/>
    <cellStyle name="强调文字颜色 3 2" xfId="797"/>
    <cellStyle name="强调文字颜色 3 2 2" xfId="798"/>
    <cellStyle name="强调文字颜色 3 2 3" xfId="799"/>
    <cellStyle name="强调文字颜色 3 3" xfId="800"/>
    <cellStyle name="强调文字颜色 3 3 2" xfId="801"/>
    <cellStyle name="强调文字颜色 3 3 3" xfId="802"/>
    <cellStyle name="强调文字颜色 3 4" xfId="803"/>
    <cellStyle name="强调文字颜色 3 5" xfId="804"/>
    <cellStyle name="强调文字颜色 4" xfId="805"/>
    <cellStyle name="强调文字颜色 4 2" xfId="806"/>
    <cellStyle name="强调文字颜色 4 2 2" xfId="807"/>
    <cellStyle name="强调文字颜色 4 2 3" xfId="808"/>
    <cellStyle name="强调文字颜色 4 3" xfId="809"/>
    <cellStyle name="强调文字颜色 4 3 2" xfId="810"/>
    <cellStyle name="强调文字颜色 4 3 3" xfId="811"/>
    <cellStyle name="强调文字颜色 4 4" xfId="812"/>
    <cellStyle name="强调文字颜色 4 5" xfId="813"/>
    <cellStyle name="强调文字颜色 5" xfId="814"/>
    <cellStyle name="强调文字颜色 5 2" xfId="815"/>
    <cellStyle name="强调文字颜色 5 2 2" xfId="816"/>
    <cellStyle name="强调文字颜色 5 2 3" xfId="817"/>
    <cellStyle name="强调文字颜色 5 3" xfId="818"/>
    <cellStyle name="强调文字颜色 5 3 2" xfId="819"/>
    <cellStyle name="强调文字颜色 5 3 3" xfId="820"/>
    <cellStyle name="强调文字颜色 5 4" xfId="821"/>
    <cellStyle name="强调文字颜色 5 5" xfId="822"/>
    <cellStyle name="强调文字颜色 6" xfId="823"/>
    <cellStyle name="强调文字颜色 6 2" xfId="824"/>
    <cellStyle name="强调文字颜色 6 2 2" xfId="825"/>
    <cellStyle name="强调文字颜色 6 2 3" xfId="826"/>
    <cellStyle name="强调文字颜色 6 3" xfId="827"/>
    <cellStyle name="强调文字颜色 6 3 2" xfId="828"/>
    <cellStyle name="强调文字颜色 6 3 3" xfId="829"/>
    <cellStyle name="强调文字颜色 6 4" xfId="830"/>
    <cellStyle name="强调文字颜色 6 5" xfId="831"/>
    <cellStyle name="适中" xfId="832"/>
    <cellStyle name="适中 2" xfId="833"/>
    <cellStyle name="适中 2 2" xfId="834"/>
    <cellStyle name="适中 2 3" xfId="835"/>
    <cellStyle name="适中 3" xfId="836"/>
    <cellStyle name="适中 3 2" xfId="837"/>
    <cellStyle name="适中 3 3" xfId="838"/>
    <cellStyle name="适中 4" xfId="839"/>
    <cellStyle name="适中 5" xfId="840"/>
    <cellStyle name="输出" xfId="841"/>
    <cellStyle name="输出 2" xfId="842"/>
    <cellStyle name="输出 2 2" xfId="843"/>
    <cellStyle name="输出 2 3" xfId="844"/>
    <cellStyle name="输出 2_Xl0000464" xfId="845"/>
    <cellStyle name="输出 3" xfId="846"/>
    <cellStyle name="输出 3 2" xfId="847"/>
    <cellStyle name="输出 3 3" xfId="848"/>
    <cellStyle name="输出 3_Xl0000464" xfId="849"/>
    <cellStyle name="输出 4" xfId="850"/>
    <cellStyle name="输出 5" xfId="851"/>
    <cellStyle name="输入" xfId="852"/>
    <cellStyle name="输入 2" xfId="853"/>
    <cellStyle name="输入 2 2" xfId="854"/>
    <cellStyle name="输入 2 3" xfId="855"/>
    <cellStyle name="输入 2_Xl0000464" xfId="856"/>
    <cellStyle name="输入 3" xfId="857"/>
    <cellStyle name="输入 3 2" xfId="858"/>
    <cellStyle name="输入 3 3" xfId="859"/>
    <cellStyle name="输入 3_Xl0000464" xfId="860"/>
    <cellStyle name="输入 4" xfId="861"/>
    <cellStyle name="输入 5" xfId="862"/>
    <cellStyle name="未定义" xfId="863"/>
    <cellStyle name="样式 1" xfId="864"/>
    <cellStyle name="Followed Hyperlink" xfId="865"/>
    <cellStyle name="注释" xfId="866"/>
    <cellStyle name="注释 2" xfId="867"/>
    <cellStyle name="注释 2 2" xfId="868"/>
    <cellStyle name="注释 2 3" xfId="869"/>
    <cellStyle name="注释 2_Xl0000464" xfId="870"/>
    <cellStyle name="注释 3" xfId="871"/>
    <cellStyle name="注释 4" xfId="8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019&#24180;&#24037;&#20316;\&#24066;&#21439;&#31649;&#29702;\2019&#24180;\&#24066;&#21439;&#24037;&#20316;\2019&#24180;&#24066;&#21439;&#39044;&#31639;\&#36130;&#25919;&#37096;2019&#24180;&#39044;&#31639;&#32534;&#21046;\3&#26376;&#25253;&#36130;&#25919;&#37096;&#25253;&#34920;\3&#26376;&#19978;&#25253;%202019&#24180;&#22320;&#26041;&#36130;&#25919;&#39044;&#31639;&#34920;&#65288;&#24102;&#20844;&#2433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新）"/>
      <sheetName val="表二(旧）"/>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11">
        <row r="6">
          <cell r="B6">
            <v>0</v>
          </cell>
        </row>
        <row r="8">
          <cell r="B8">
            <v>0</v>
          </cell>
        </row>
        <row r="18">
          <cell r="B18">
            <v>0</v>
          </cell>
        </row>
        <row r="23">
          <cell r="B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36"/>
  <sheetViews>
    <sheetView zoomScalePageLayoutView="0" workbookViewId="0" topLeftCell="A7">
      <selection activeCell="A2" sqref="A2:B36"/>
    </sheetView>
  </sheetViews>
  <sheetFormatPr defaultColWidth="9.00390625" defaultRowHeight="23.25" customHeight="1"/>
  <cols>
    <col min="1" max="1" width="11.875" style="49" customWidth="1"/>
    <col min="2" max="2" width="66.75390625" style="49" customWidth="1"/>
    <col min="3" max="3" width="6.875" style="49" customWidth="1"/>
    <col min="4" max="16384" width="9.00390625" style="49" customWidth="1"/>
  </cols>
  <sheetData>
    <row r="2" spans="1:8" ht="23.25" customHeight="1">
      <c r="A2" s="305" t="s">
        <v>34</v>
      </c>
      <c r="B2" s="305"/>
      <c r="C2" s="50"/>
      <c r="D2" s="50"/>
      <c r="E2" s="50"/>
      <c r="F2" s="50"/>
      <c r="G2" s="50"/>
      <c r="H2" s="50"/>
    </row>
    <row r="3" spans="1:8" ht="18.75" customHeight="1">
      <c r="A3" s="51"/>
      <c r="B3" s="51"/>
      <c r="C3" s="52"/>
      <c r="D3" s="52"/>
      <c r="E3" s="52"/>
      <c r="F3" s="52"/>
      <c r="G3" s="52"/>
      <c r="H3" s="52"/>
    </row>
    <row r="4" spans="1:8" s="48" customFormat="1" ht="18.75" customHeight="1">
      <c r="A4" s="53"/>
      <c r="B4" s="53" t="s">
        <v>35</v>
      </c>
      <c r="C4" s="52"/>
      <c r="D4" s="52"/>
      <c r="E4" s="52"/>
      <c r="F4" s="52"/>
      <c r="G4" s="52"/>
      <c r="H4" s="52"/>
    </row>
    <row r="5" spans="1:8" ht="18.75" customHeight="1">
      <c r="A5" s="53" t="s">
        <v>36</v>
      </c>
      <c r="B5" s="54" t="s">
        <v>37</v>
      </c>
      <c r="C5" s="52"/>
      <c r="D5" s="52"/>
      <c r="E5" s="52"/>
      <c r="F5" s="52"/>
      <c r="G5" s="52"/>
      <c r="H5" s="52"/>
    </row>
    <row r="6" spans="1:8" ht="18.75" customHeight="1">
      <c r="A6" s="53" t="s">
        <v>38</v>
      </c>
      <c r="B6" s="54" t="s">
        <v>39</v>
      </c>
      <c r="C6" s="52"/>
      <c r="D6" s="52"/>
      <c r="E6" s="52"/>
      <c r="F6" s="52"/>
      <c r="G6" s="52"/>
      <c r="H6" s="52"/>
    </row>
    <row r="7" spans="1:8" ht="18.75" customHeight="1">
      <c r="A7" s="53" t="s">
        <v>40</v>
      </c>
      <c r="B7" s="54" t="s">
        <v>41</v>
      </c>
      <c r="C7" s="52"/>
      <c r="D7" s="52"/>
      <c r="E7" s="52"/>
      <c r="F7" s="52"/>
      <c r="G7" s="52"/>
      <c r="H7" s="52"/>
    </row>
    <row r="8" spans="1:8" ht="18.75" customHeight="1">
      <c r="A8" s="53" t="s">
        <v>42</v>
      </c>
      <c r="B8" s="54" t="s">
        <v>43</v>
      </c>
      <c r="C8" s="52"/>
      <c r="D8" s="52"/>
      <c r="E8" s="52"/>
      <c r="F8" s="52"/>
      <c r="G8" s="52"/>
      <c r="H8" s="52"/>
    </row>
    <row r="9" spans="1:8" ht="18.75" customHeight="1">
      <c r="A9" s="53" t="s">
        <v>44</v>
      </c>
      <c r="B9" s="54" t="s">
        <v>45</v>
      </c>
      <c r="C9" s="52"/>
      <c r="D9" s="52"/>
      <c r="E9" s="52"/>
      <c r="F9" s="52"/>
      <c r="G9" s="52"/>
      <c r="H9" s="52"/>
    </row>
    <row r="10" spans="1:8" ht="18.75" customHeight="1">
      <c r="A10" s="53" t="s">
        <v>46</v>
      </c>
      <c r="B10" s="54" t="s">
        <v>47</v>
      </c>
      <c r="C10" s="52"/>
      <c r="D10" s="52"/>
      <c r="F10" s="52"/>
      <c r="G10" s="52"/>
      <c r="H10" s="52"/>
    </row>
    <row r="11" spans="1:8" ht="18.75" customHeight="1">
      <c r="A11" s="53" t="s">
        <v>48</v>
      </c>
      <c r="B11" s="54" t="s">
        <v>49</v>
      </c>
      <c r="C11" s="52"/>
      <c r="D11" s="52"/>
      <c r="E11" s="52"/>
      <c r="F11" s="52"/>
      <c r="G11" s="52"/>
      <c r="H11" s="52"/>
    </row>
    <row r="12" spans="1:8" ht="18.75" customHeight="1">
      <c r="A12" s="53"/>
      <c r="B12" s="53"/>
      <c r="C12" s="52"/>
      <c r="D12" s="52"/>
      <c r="E12" s="52"/>
      <c r="F12" s="52"/>
      <c r="G12" s="52"/>
      <c r="H12" s="52"/>
    </row>
    <row r="13" spans="1:8" s="48" customFormat="1" ht="18.75" customHeight="1">
      <c r="A13" s="53"/>
      <c r="B13" s="53" t="s">
        <v>50</v>
      </c>
      <c r="C13" s="52"/>
      <c r="D13" s="52"/>
      <c r="E13" s="52"/>
      <c r="F13" s="52"/>
      <c r="G13" s="52"/>
      <c r="H13" s="52"/>
    </row>
    <row r="14" spans="1:8" ht="18.75" customHeight="1">
      <c r="A14" s="53" t="s">
        <v>51</v>
      </c>
      <c r="B14" s="54" t="s">
        <v>52</v>
      </c>
      <c r="C14" s="52"/>
      <c r="D14" s="52"/>
      <c r="E14" s="52"/>
      <c r="F14" s="52"/>
      <c r="G14" s="52"/>
      <c r="H14" s="52"/>
    </row>
    <row r="15" spans="1:8" ht="18.75" customHeight="1">
      <c r="A15" s="53" t="s">
        <v>53</v>
      </c>
      <c r="B15" s="54" t="s">
        <v>54</v>
      </c>
      <c r="C15" s="52"/>
      <c r="D15" s="52"/>
      <c r="E15" s="52"/>
      <c r="F15" s="52"/>
      <c r="G15" s="52"/>
      <c r="H15" s="52"/>
    </row>
    <row r="16" spans="1:8" ht="18.75" customHeight="1">
      <c r="A16" s="53" t="s">
        <v>55</v>
      </c>
      <c r="B16" s="54" t="s">
        <v>56</v>
      </c>
      <c r="C16" s="52"/>
      <c r="D16" s="52"/>
      <c r="E16" s="52"/>
      <c r="F16" s="52"/>
      <c r="G16" s="52"/>
      <c r="H16" s="52"/>
    </row>
    <row r="17" spans="1:8" ht="18.75" customHeight="1">
      <c r="A17" s="53" t="s">
        <v>57</v>
      </c>
      <c r="B17" s="54" t="s">
        <v>58</v>
      </c>
      <c r="C17" s="52"/>
      <c r="D17" s="52"/>
      <c r="E17" s="52"/>
      <c r="F17" s="52"/>
      <c r="G17" s="52"/>
      <c r="H17" s="52"/>
    </row>
    <row r="18" spans="1:8" ht="18.75" customHeight="1">
      <c r="A18" s="53" t="s">
        <v>59</v>
      </c>
      <c r="B18" s="54" t="s">
        <v>60</v>
      </c>
      <c r="C18" s="55"/>
      <c r="D18" s="52"/>
      <c r="E18" s="52"/>
      <c r="F18" s="52"/>
      <c r="G18" s="52"/>
      <c r="H18" s="52"/>
    </row>
    <row r="19" spans="1:8" ht="18.75" customHeight="1">
      <c r="A19" s="53" t="s">
        <v>61</v>
      </c>
      <c r="B19" s="54" t="s">
        <v>62</v>
      </c>
      <c r="C19" s="55"/>
      <c r="D19" s="52"/>
      <c r="E19" s="52"/>
      <c r="F19" s="52"/>
      <c r="G19" s="52"/>
      <c r="H19" s="52"/>
    </row>
    <row r="20" spans="1:8" ht="18.75" customHeight="1">
      <c r="A20" s="53" t="s">
        <v>63</v>
      </c>
      <c r="B20" s="54" t="s">
        <v>64</v>
      </c>
      <c r="C20" s="52"/>
      <c r="D20" s="52"/>
      <c r="E20" s="52"/>
      <c r="F20" s="52"/>
      <c r="G20" s="52"/>
      <c r="H20" s="52"/>
    </row>
    <row r="21" spans="1:8" ht="18.75" customHeight="1">
      <c r="A21" s="53" t="s">
        <v>65</v>
      </c>
      <c r="B21" s="54" t="s">
        <v>66</v>
      </c>
      <c r="C21" s="52"/>
      <c r="D21" s="52"/>
      <c r="E21" s="52"/>
      <c r="F21" s="52"/>
      <c r="G21" s="52"/>
      <c r="H21" s="52"/>
    </row>
    <row r="22" spans="1:8" ht="18.75" customHeight="1">
      <c r="A22" s="53" t="s">
        <v>67</v>
      </c>
      <c r="B22" s="54" t="s">
        <v>68</v>
      </c>
      <c r="C22" s="52"/>
      <c r="D22" s="52"/>
      <c r="E22" s="52"/>
      <c r="F22" s="52"/>
      <c r="G22" s="52"/>
      <c r="H22" s="52"/>
    </row>
    <row r="23" spans="1:8" ht="18.75" customHeight="1">
      <c r="A23" s="53" t="s">
        <v>69</v>
      </c>
      <c r="B23" s="54" t="s">
        <v>70</v>
      </c>
      <c r="C23" s="52"/>
      <c r="D23" s="52"/>
      <c r="E23" s="52"/>
      <c r="F23" s="52"/>
      <c r="G23" s="52"/>
      <c r="H23" s="52"/>
    </row>
    <row r="24" spans="1:8" ht="18.75" customHeight="1">
      <c r="A24" s="53" t="s">
        <v>71</v>
      </c>
      <c r="B24" s="54" t="s">
        <v>72</v>
      </c>
      <c r="C24" s="52"/>
      <c r="D24" s="52"/>
      <c r="E24" s="52"/>
      <c r="F24" s="52"/>
      <c r="G24" s="52"/>
      <c r="H24" s="52"/>
    </row>
    <row r="25" spans="1:8" ht="18.75" customHeight="1">
      <c r="A25" s="53" t="s">
        <v>73</v>
      </c>
      <c r="B25" s="54" t="s">
        <v>74</v>
      </c>
      <c r="C25" s="52"/>
      <c r="D25" s="52"/>
      <c r="E25" s="52"/>
      <c r="F25" s="52"/>
      <c r="G25" s="52"/>
      <c r="H25" s="52"/>
    </row>
    <row r="26" spans="1:8" ht="18.75" customHeight="1">
      <c r="A26" s="53" t="s">
        <v>75</v>
      </c>
      <c r="B26" s="54" t="s">
        <v>76</v>
      </c>
      <c r="C26" s="52"/>
      <c r="D26" s="52"/>
      <c r="E26" s="52"/>
      <c r="F26" s="52"/>
      <c r="G26" s="52"/>
      <c r="H26" s="52"/>
    </row>
    <row r="27" spans="1:8" ht="18.75" customHeight="1">
      <c r="A27" s="53" t="s">
        <v>77</v>
      </c>
      <c r="B27" s="54" t="s">
        <v>78</v>
      </c>
      <c r="C27" s="52"/>
      <c r="D27" s="52"/>
      <c r="E27" s="52"/>
      <c r="F27" s="52"/>
      <c r="G27" s="52"/>
      <c r="H27" s="52"/>
    </row>
    <row r="28" spans="1:8" ht="18.75" customHeight="1">
      <c r="A28" s="53" t="s">
        <v>79</v>
      </c>
      <c r="B28" s="54" t="s">
        <v>80</v>
      </c>
      <c r="C28" s="55"/>
      <c r="D28" s="55"/>
      <c r="E28" s="55"/>
      <c r="F28" s="55"/>
      <c r="G28" s="52"/>
      <c r="H28" s="52"/>
    </row>
    <row r="29" spans="1:8" ht="18.75" customHeight="1">
      <c r="A29" s="53" t="s">
        <v>81</v>
      </c>
      <c r="B29" s="54" t="s">
        <v>82</v>
      </c>
      <c r="C29" s="55"/>
      <c r="D29" s="52"/>
      <c r="E29" s="52"/>
      <c r="F29" s="52"/>
      <c r="G29" s="52"/>
      <c r="H29" s="52"/>
    </row>
    <row r="30" spans="1:8" ht="18.75" customHeight="1">
      <c r="A30" s="53" t="s">
        <v>83</v>
      </c>
      <c r="B30" s="54" t="s">
        <v>84</v>
      </c>
      <c r="C30" s="52"/>
      <c r="D30" s="52"/>
      <c r="E30" s="52"/>
      <c r="F30" s="52"/>
      <c r="G30" s="52"/>
      <c r="H30" s="52"/>
    </row>
    <row r="31" spans="1:8" ht="18.75" customHeight="1">
      <c r="A31" s="53"/>
      <c r="B31" s="54"/>
      <c r="C31" s="52"/>
      <c r="D31" s="52"/>
      <c r="E31" s="52"/>
      <c r="F31" s="52"/>
      <c r="G31" s="52"/>
      <c r="H31" s="52"/>
    </row>
    <row r="32" spans="1:8" ht="18.75" customHeight="1">
      <c r="A32" s="53"/>
      <c r="B32" s="53" t="s">
        <v>85</v>
      </c>
      <c r="C32" s="56"/>
      <c r="D32" s="52"/>
      <c r="E32" s="52"/>
      <c r="F32" s="52"/>
      <c r="G32" s="52"/>
      <c r="H32" s="52"/>
    </row>
    <row r="33" spans="1:8" ht="18.75" customHeight="1">
      <c r="A33" s="304" t="s">
        <v>86</v>
      </c>
      <c r="B33" s="304"/>
      <c r="C33" s="56"/>
      <c r="D33" s="52"/>
      <c r="E33" s="52"/>
      <c r="F33" s="52"/>
      <c r="G33" s="52"/>
      <c r="H33" s="52"/>
    </row>
    <row r="34" spans="1:8" ht="18.75" customHeight="1">
      <c r="A34" s="304" t="s">
        <v>87</v>
      </c>
      <c r="B34" s="304"/>
      <c r="C34" s="57"/>
      <c r="D34" s="52"/>
      <c r="E34" s="52"/>
      <c r="F34" s="52"/>
      <c r="G34" s="52"/>
      <c r="H34" s="52"/>
    </row>
    <row r="35" spans="1:3" ht="18.75" customHeight="1">
      <c r="A35" s="304" t="s">
        <v>88</v>
      </c>
      <c r="B35" s="304"/>
      <c r="C35" s="57"/>
    </row>
    <row r="36" spans="1:2" ht="18.75" customHeight="1">
      <c r="A36" s="304" t="s">
        <v>89</v>
      </c>
      <c r="B36" s="304"/>
    </row>
  </sheetData>
  <sheetProtection/>
  <mergeCells count="5">
    <mergeCell ref="A36:B36"/>
    <mergeCell ref="A2:B2"/>
    <mergeCell ref="A33:B33"/>
    <mergeCell ref="A34:B34"/>
    <mergeCell ref="A35:B35"/>
  </mergeCells>
  <printOptions horizontalCentered="1" verticalCentered="1"/>
  <pageMargins left="0.75" right="0.51" top="0.87" bottom="0.67" header="0.51" footer="0.5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34"/>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L27" sqref="L27"/>
    </sheetView>
  </sheetViews>
  <sheetFormatPr defaultColWidth="5.75390625" defaultRowHeight="14.25"/>
  <cols>
    <col min="1" max="1" width="12.00390625" style="176" customWidth="1"/>
    <col min="2" max="2" width="7.50390625" style="176" customWidth="1"/>
    <col min="3" max="5" width="5.625" style="176" customWidth="1"/>
    <col min="6" max="6" width="5.75390625" style="176" customWidth="1"/>
    <col min="7" max="9" width="5.625" style="176" customWidth="1"/>
    <col min="10" max="15" width="5.375" style="176" customWidth="1"/>
    <col min="16" max="16" width="5.375" style="177" customWidth="1"/>
    <col min="17" max="26" width="5.375" style="176" customWidth="1"/>
    <col min="27" max="16384" width="5.75390625" style="176" customWidth="1"/>
  </cols>
  <sheetData>
    <row r="1" ht="14.25">
      <c r="A1" s="135" t="s">
        <v>1204</v>
      </c>
    </row>
    <row r="2" spans="1:27" s="178" customFormat="1" ht="33.75" customHeight="1">
      <c r="A2" s="316" t="s">
        <v>1123</v>
      </c>
      <c r="B2" s="316" t="s">
        <v>1205</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row>
    <row r="3" spans="1:26" ht="16.5" customHeight="1">
      <c r="A3" s="156"/>
      <c r="B3" s="156" t="s">
        <v>1530</v>
      </c>
      <c r="C3" s="156"/>
      <c r="D3" s="156"/>
      <c r="E3" s="156"/>
      <c r="F3" s="156"/>
      <c r="G3" s="156"/>
      <c r="H3" s="156"/>
      <c r="I3" s="156"/>
      <c r="J3" s="156"/>
      <c r="K3" s="156"/>
      <c r="L3" s="156"/>
      <c r="M3" s="156"/>
      <c r="N3" s="156"/>
      <c r="O3" s="156"/>
      <c r="P3" s="157"/>
      <c r="Q3" s="156"/>
      <c r="R3" s="156"/>
      <c r="S3" s="156"/>
      <c r="T3" s="156"/>
      <c r="U3" s="156"/>
      <c r="V3" s="156"/>
      <c r="W3" s="156"/>
      <c r="X3" s="156"/>
      <c r="Y3" s="156"/>
      <c r="Z3" s="156" t="s">
        <v>122</v>
      </c>
    </row>
    <row r="4" spans="1:26" ht="31.5" customHeight="1">
      <c r="A4" s="318" t="s">
        <v>1124</v>
      </c>
      <c r="B4" s="158" t="s">
        <v>1206</v>
      </c>
      <c r="C4" s="158"/>
      <c r="D4" s="158"/>
      <c r="E4" s="158"/>
      <c r="F4" s="158"/>
      <c r="G4" s="158"/>
      <c r="H4" s="158"/>
      <c r="I4" s="158"/>
      <c r="J4" s="158"/>
      <c r="K4" s="158"/>
      <c r="L4" s="158"/>
      <c r="M4" s="158"/>
      <c r="N4" s="158"/>
      <c r="O4" s="158"/>
      <c r="P4" s="159"/>
      <c r="Q4" s="158"/>
      <c r="R4" s="158"/>
      <c r="S4" s="158"/>
      <c r="T4" s="158"/>
      <c r="U4" s="158"/>
      <c r="V4" s="158"/>
      <c r="W4" s="158"/>
      <c r="X4" s="158"/>
      <c r="Y4" s="158"/>
      <c r="Z4" s="158"/>
    </row>
    <row r="5" spans="1:26" s="179" customFormat="1" ht="16.5" customHeight="1">
      <c r="A5" s="319"/>
      <c r="B5" s="321" t="s">
        <v>1207</v>
      </c>
      <c r="C5" s="323" t="s">
        <v>1208</v>
      </c>
      <c r="D5" s="323" t="s">
        <v>1209</v>
      </c>
      <c r="E5" s="323" t="s">
        <v>1210</v>
      </c>
      <c r="F5" s="323" t="s">
        <v>1211</v>
      </c>
      <c r="G5" s="323" t="s">
        <v>1212</v>
      </c>
      <c r="H5" s="323" t="s">
        <v>1213</v>
      </c>
      <c r="I5" s="323" t="s">
        <v>1214</v>
      </c>
      <c r="J5" s="323" t="s">
        <v>1215</v>
      </c>
      <c r="K5" s="323" t="s">
        <v>1216</v>
      </c>
      <c r="L5" s="323" t="s">
        <v>1217</v>
      </c>
      <c r="M5" s="323" t="s">
        <v>1218</v>
      </c>
      <c r="N5" s="323" t="s">
        <v>1219</v>
      </c>
      <c r="O5" s="323" t="s">
        <v>1220</v>
      </c>
      <c r="P5" s="323" t="s">
        <v>1221</v>
      </c>
      <c r="Q5" s="323" t="s">
        <v>1222</v>
      </c>
      <c r="R5" s="323" t="s">
        <v>1223</v>
      </c>
      <c r="S5" s="323" t="s">
        <v>27</v>
      </c>
      <c r="T5" s="325" t="s">
        <v>1224</v>
      </c>
      <c r="U5" s="325" t="s">
        <v>1721</v>
      </c>
      <c r="V5" s="324" t="s">
        <v>1225</v>
      </c>
      <c r="W5" s="325" t="s">
        <v>1226</v>
      </c>
      <c r="X5" s="323" t="s">
        <v>1723</v>
      </c>
      <c r="Y5" s="323" t="s">
        <v>1227</v>
      </c>
      <c r="Z5" s="323" t="s">
        <v>1228</v>
      </c>
    </row>
    <row r="6" spans="1:26" s="179" customFormat="1" ht="72.75" customHeight="1">
      <c r="A6" s="320"/>
      <c r="B6" s="301"/>
      <c r="C6" s="323"/>
      <c r="D6" s="323" t="s">
        <v>1229</v>
      </c>
      <c r="E6" s="323" t="s">
        <v>1230</v>
      </c>
      <c r="F6" s="323"/>
      <c r="G6" s="323" t="s">
        <v>1231</v>
      </c>
      <c r="H6" s="323" t="s">
        <v>1232</v>
      </c>
      <c r="I6" s="323" t="s">
        <v>1233</v>
      </c>
      <c r="J6" s="323" t="s">
        <v>1234</v>
      </c>
      <c r="K6" s="323" t="s">
        <v>1235</v>
      </c>
      <c r="L6" s="323" t="s">
        <v>1236</v>
      </c>
      <c r="M6" s="323" t="s">
        <v>1237</v>
      </c>
      <c r="N6" s="323" t="s">
        <v>1238</v>
      </c>
      <c r="O6" s="323" t="s">
        <v>1239</v>
      </c>
      <c r="P6" s="323" t="s">
        <v>1240</v>
      </c>
      <c r="Q6" s="323" t="s">
        <v>1241</v>
      </c>
      <c r="R6" s="323" t="s">
        <v>1242</v>
      </c>
      <c r="S6" s="323" t="s">
        <v>1243</v>
      </c>
      <c r="T6" s="326"/>
      <c r="U6" s="326"/>
      <c r="V6" s="324" t="s">
        <v>1244</v>
      </c>
      <c r="W6" s="326"/>
      <c r="X6" s="323"/>
      <c r="Y6" s="323" t="s">
        <v>1245</v>
      </c>
      <c r="Z6" s="323" t="s">
        <v>1246</v>
      </c>
    </row>
    <row r="7" spans="1:26" s="167" customFormat="1" ht="15.75" customHeight="1">
      <c r="A7" s="161" t="s">
        <v>1152</v>
      </c>
      <c r="B7" s="162">
        <f>SUM(C7:Z7)</f>
        <v>335563</v>
      </c>
      <c r="C7" s="162">
        <f aca="true" t="shared" si="0" ref="C7:Z7">SUM(C8,C9)</f>
        <v>22876</v>
      </c>
      <c r="D7" s="162"/>
      <c r="E7" s="162"/>
      <c r="F7" s="162">
        <f t="shared" si="0"/>
        <v>11282</v>
      </c>
      <c r="G7" s="162">
        <f t="shared" si="0"/>
        <v>43715</v>
      </c>
      <c r="H7" s="162">
        <f t="shared" si="0"/>
        <v>834</v>
      </c>
      <c r="I7" s="162">
        <f t="shared" si="0"/>
        <v>2308</v>
      </c>
      <c r="J7" s="162">
        <f t="shared" si="0"/>
        <v>51945</v>
      </c>
      <c r="K7" s="162">
        <f t="shared" si="0"/>
        <v>32081</v>
      </c>
      <c r="L7" s="162">
        <f t="shared" si="0"/>
        <v>7405</v>
      </c>
      <c r="M7" s="162">
        <f t="shared" si="0"/>
        <v>27568</v>
      </c>
      <c r="N7" s="162">
        <f t="shared" si="0"/>
        <v>90337</v>
      </c>
      <c r="O7" s="162">
        <f t="shared" si="0"/>
        <v>5400</v>
      </c>
      <c r="P7" s="162">
        <f t="shared" si="0"/>
        <v>1764</v>
      </c>
      <c r="Q7" s="162">
        <f t="shared" si="0"/>
        <v>958</v>
      </c>
      <c r="R7" s="162"/>
      <c r="S7" s="162"/>
      <c r="T7" s="162">
        <f t="shared" si="0"/>
        <v>3726</v>
      </c>
      <c r="U7" s="162">
        <f t="shared" si="0"/>
        <v>23983</v>
      </c>
      <c r="V7" s="162">
        <f t="shared" si="0"/>
        <v>82</v>
      </c>
      <c r="W7" s="162">
        <f t="shared" si="0"/>
        <v>1223</v>
      </c>
      <c r="X7" s="162">
        <f t="shared" si="0"/>
        <v>5800</v>
      </c>
      <c r="Y7" s="162">
        <f t="shared" si="0"/>
        <v>0</v>
      </c>
      <c r="Z7" s="162">
        <f t="shared" si="0"/>
        <v>2276</v>
      </c>
    </row>
    <row r="8" spans="1:26" s="167" customFormat="1" ht="15.75" customHeight="1">
      <c r="A8" s="164" t="s">
        <v>1153</v>
      </c>
      <c r="B8" s="165"/>
      <c r="C8" s="165"/>
      <c r="D8" s="165"/>
      <c r="E8" s="165"/>
      <c r="F8" s="165"/>
      <c r="G8" s="165"/>
      <c r="H8" s="165"/>
      <c r="I8" s="165"/>
      <c r="J8" s="165"/>
      <c r="K8" s="165"/>
      <c r="L8" s="165"/>
      <c r="M8" s="165"/>
      <c r="N8" s="165"/>
      <c r="O8" s="165"/>
      <c r="P8" s="166"/>
      <c r="Q8" s="165"/>
      <c r="R8" s="165"/>
      <c r="S8" s="165"/>
      <c r="T8" s="165"/>
      <c r="U8" s="165"/>
      <c r="V8" s="165"/>
      <c r="W8" s="165"/>
      <c r="X8" s="165"/>
      <c r="Y8" s="165"/>
      <c r="Z8" s="165"/>
    </row>
    <row r="9" spans="1:26" s="167" customFormat="1" ht="15.75" customHeight="1">
      <c r="A9" s="161" t="s">
        <v>1154</v>
      </c>
      <c r="B9" s="162">
        <f>SUM(C9:Z9)</f>
        <v>335563</v>
      </c>
      <c r="C9" s="162">
        <f aca="true" t="shared" si="1" ref="C9:Z9">SUM(C10,C16,C19,C25,C29)</f>
        <v>22876</v>
      </c>
      <c r="D9" s="162"/>
      <c r="E9" s="162"/>
      <c r="F9" s="162">
        <f t="shared" si="1"/>
        <v>11282</v>
      </c>
      <c r="G9" s="162">
        <f t="shared" si="1"/>
        <v>43715</v>
      </c>
      <c r="H9" s="162">
        <f t="shared" si="1"/>
        <v>834</v>
      </c>
      <c r="I9" s="162">
        <f t="shared" si="1"/>
        <v>2308</v>
      </c>
      <c r="J9" s="162">
        <f t="shared" si="1"/>
        <v>51945</v>
      </c>
      <c r="K9" s="162">
        <f t="shared" si="1"/>
        <v>32081</v>
      </c>
      <c r="L9" s="162">
        <f t="shared" si="1"/>
        <v>7405</v>
      </c>
      <c r="M9" s="162">
        <f t="shared" si="1"/>
        <v>27568</v>
      </c>
      <c r="N9" s="162">
        <f t="shared" si="1"/>
        <v>90337</v>
      </c>
      <c r="O9" s="162">
        <f t="shared" si="1"/>
        <v>5400</v>
      </c>
      <c r="P9" s="162">
        <f t="shared" si="1"/>
        <v>1764</v>
      </c>
      <c r="Q9" s="162">
        <f t="shared" si="1"/>
        <v>958</v>
      </c>
      <c r="R9" s="162"/>
      <c r="S9" s="162"/>
      <c r="T9" s="162">
        <f t="shared" si="1"/>
        <v>3726</v>
      </c>
      <c r="U9" s="162">
        <f t="shared" si="1"/>
        <v>23983</v>
      </c>
      <c r="V9" s="162">
        <f t="shared" si="1"/>
        <v>82</v>
      </c>
      <c r="W9" s="162">
        <f t="shared" si="1"/>
        <v>1223</v>
      </c>
      <c r="X9" s="162">
        <f t="shared" si="1"/>
        <v>5800</v>
      </c>
      <c r="Y9" s="162">
        <f t="shared" si="1"/>
        <v>0</v>
      </c>
      <c r="Z9" s="162">
        <f t="shared" si="1"/>
        <v>2276</v>
      </c>
    </row>
    <row r="10" spans="1:26" s="167" customFormat="1" ht="15.75" customHeight="1">
      <c r="A10" s="161" t="s">
        <v>1155</v>
      </c>
      <c r="B10" s="162"/>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row>
    <row r="11" spans="1:26" s="167" customFormat="1" ht="15.75" customHeight="1">
      <c r="A11" s="164" t="s">
        <v>1156</v>
      </c>
      <c r="B11" s="165"/>
      <c r="C11" s="170"/>
      <c r="D11" s="170"/>
      <c r="E11" s="170"/>
      <c r="F11" s="170"/>
      <c r="G11" s="170"/>
      <c r="H11" s="170"/>
      <c r="I11" s="170"/>
      <c r="J11" s="170"/>
      <c r="K11" s="170"/>
      <c r="L11" s="170"/>
      <c r="M11" s="170"/>
      <c r="N11" s="170"/>
      <c r="O11" s="170"/>
      <c r="P11" s="171"/>
      <c r="Q11" s="170"/>
      <c r="R11" s="170"/>
      <c r="S11" s="170"/>
      <c r="T11" s="170"/>
      <c r="U11" s="170"/>
      <c r="V11" s="170"/>
      <c r="W11" s="170"/>
      <c r="X11" s="170"/>
      <c r="Y11" s="170"/>
      <c r="Z11" s="170"/>
    </row>
    <row r="12" spans="1:26" s="167" customFormat="1" ht="15.75" customHeight="1">
      <c r="A12" s="164" t="s">
        <v>1157</v>
      </c>
      <c r="B12" s="165"/>
      <c r="C12" s="170"/>
      <c r="D12" s="170"/>
      <c r="E12" s="170"/>
      <c r="F12" s="170"/>
      <c r="G12" s="170"/>
      <c r="H12" s="170"/>
      <c r="I12" s="170"/>
      <c r="J12" s="170"/>
      <c r="K12" s="170"/>
      <c r="L12" s="170"/>
      <c r="M12" s="170"/>
      <c r="N12" s="170"/>
      <c r="O12" s="170"/>
      <c r="P12" s="171"/>
      <c r="Q12" s="170"/>
      <c r="R12" s="170"/>
      <c r="S12" s="170"/>
      <c r="T12" s="170"/>
      <c r="U12" s="170"/>
      <c r="V12" s="170"/>
      <c r="W12" s="170"/>
      <c r="X12" s="170"/>
      <c r="Y12" s="170"/>
      <c r="Z12" s="170"/>
    </row>
    <row r="13" spans="1:26" s="167" customFormat="1" ht="15.75" customHeight="1">
      <c r="A13" s="172" t="s">
        <v>1158</v>
      </c>
      <c r="B13" s="165"/>
      <c r="C13" s="170"/>
      <c r="D13" s="170"/>
      <c r="E13" s="170"/>
      <c r="F13" s="170"/>
      <c r="G13" s="170"/>
      <c r="H13" s="170"/>
      <c r="I13" s="170"/>
      <c r="J13" s="170"/>
      <c r="K13" s="170"/>
      <c r="L13" s="170"/>
      <c r="M13" s="170"/>
      <c r="N13" s="170"/>
      <c r="O13" s="170"/>
      <c r="P13" s="171"/>
      <c r="Q13" s="170"/>
      <c r="R13" s="170"/>
      <c r="S13" s="170"/>
      <c r="T13" s="170"/>
      <c r="U13" s="170"/>
      <c r="V13" s="170"/>
      <c r="W13" s="170"/>
      <c r="X13" s="170"/>
      <c r="Y13" s="170"/>
      <c r="Z13" s="170"/>
    </row>
    <row r="14" spans="1:26" s="167" customFormat="1" ht="15.75" customHeight="1">
      <c r="A14" s="172" t="s">
        <v>1159</v>
      </c>
      <c r="B14" s="165"/>
      <c r="C14" s="170"/>
      <c r="D14" s="170"/>
      <c r="E14" s="170"/>
      <c r="F14" s="170"/>
      <c r="G14" s="170"/>
      <c r="H14" s="170"/>
      <c r="I14" s="170"/>
      <c r="J14" s="170"/>
      <c r="K14" s="170"/>
      <c r="L14" s="170"/>
      <c r="M14" s="170"/>
      <c r="N14" s="170"/>
      <c r="O14" s="170"/>
      <c r="P14" s="171"/>
      <c r="Q14" s="170"/>
      <c r="R14" s="170"/>
      <c r="S14" s="170"/>
      <c r="T14" s="170"/>
      <c r="U14" s="170"/>
      <c r="V14" s="170"/>
      <c r="W14" s="170"/>
      <c r="X14" s="170"/>
      <c r="Y14" s="170"/>
      <c r="Z14" s="170"/>
    </row>
    <row r="15" spans="1:26" s="167" customFormat="1" ht="15.75" customHeight="1">
      <c r="A15" s="172" t="s">
        <v>1160</v>
      </c>
      <c r="B15" s="165"/>
      <c r="C15" s="170"/>
      <c r="D15" s="170"/>
      <c r="E15" s="170"/>
      <c r="F15" s="170"/>
      <c r="G15" s="170"/>
      <c r="H15" s="170"/>
      <c r="I15" s="170"/>
      <c r="J15" s="170"/>
      <c r="K15" s="170"/>
      <c r="L15" s="170"/>
      <c r="M15" s="170"/>
      <c r="N15" s="170"/>
      <c r="O15" s="170"/>
      <c r="P15" s="171"/>
      <c r="Q15" s="170"/>
      <c r="R15" s="170"/>
      <c r="S15" s="170"/>
      <c r="T15" s="170"/>
      <c r="U15" s="170"/>
      <c r="V15" s="170"/>
      <c r="W15" s="170"/>
      <c r="X15" s="170"/>
      <c r="Y15" s="170"/>
      <c r="Z15" s="170"/>
    </row>
    <row r="16" spans="1:26" s="167" customFormat="1" ht="15.75" customHeight="1">
      <c r="A16" s="161" t="s">
        <v>1161</v>
      </c>
      <c r="B16" s="162"/>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row>
    <row r="17" spans="1:26" s="167" customFormat="1" ht="15.75" customHeight="1">
      <c r="A17" s="164" t="s">
        <v>1162</v>
      </c>
      <c r="B17" s="165"/>
      <c r="C17" s="170"/>
      <c r="D17" s="170"/>
      <c r="E17" s="170"/>
      <c r="F17" s="170"/>
      <c r="G17" s="170"/>
      <c r="H17" s="170"/>
      <c r="I17" s="170"/>
      <c r="J17" s="170"/>
      <c r="K17" s="170"/>
      <c r="L17" s="170"/>
      <c r="M17" s="170"/>
      <c r="N17" s="170"/>
      <c r="O17" s="170"/>
      <c r="P17" s="171"/>
      <c r="Q17" s="170"/>
      <c r="R17" s="170"/>
      <c r="S17" s="170"/>
      <c r="T17" s="170"/>
      <c r="U17" s="170"/>
      <c r="V17" s="170"/>
      <c r="W17" s="170"/>
      <c r="X17" s="170"/>
      <c r="Y17" s="170"/>
      <c r="Z17" s="170"/>
    </row>
    <row r="18" spans="1:26" s="167" customFormat="1" ht="15.75" customHeight="1">
      <c r="A18" s="172" t="s">
        <v>1163</v>
      </c>
      <c r="B18" s="165"/>
      <c r="C18" s="298"/>
      <c r="D18" s="298"/>
      <c r="E18" s="298"/>
      <c r="F18" s="298"/>
      <c r="G18" s="298"/>
      <c r="H18" s="298"/>
      <c r="I18" s="298"/>
      <c r="J18" s="298"/>
      <c r="K18" s="298"/>
      <c r="L18" s="298"/>
      <c r="M18" s="298"/>
      <c r="N18" s="298"/>
      <c r="O18" s="298"/>
      <c r="P18" s="299"/>
      <c r="Q18" s="298"/>
      <c r="R18" s="298"/>
      <c r="S18" s="298"/>
      <c r="T18" s="298"/>
      <c r="U18" s="298"/>
      <c r="V18" s="298"/>
      <c r="W18" s="298"/>
      <c r="X18" s="298"/>
      <c r="Y18" s="298"/>
      <c r="Z18" s="298"/>
    </row>
    <row r="19" spans="1:26" s="167" customFormat="1" ht="15.75" customHeight="1">
      <c r="A19" s="161" t="s">
        <v>1164</v>
      </c>
      <c r="B19" s="251">
        <f>SUM(C19:Z19)</f>
        <v>335563</v>
      </c>
      <c r="C19" s="255">
        <f>SUM(C20:C24)</f>
        <v>22876</v>
      </c>
      <c r="D19" s="255"/>
      <c r="E19" s="255"/>
      <c r="F19" s="255">
        <f aca="true" t="shared" si="2" ref="F19:Z19">SUM(F20:F24)</f>
        <v>11282</v>
      </c>
      <c r="G19" s="255">
        <f t="shared" si="2"/>
        <v>43715</v>
      </c>
      <c r="H19" s="255">
        <f t="shared" si="2"/>
        <v>834</v>
      </c>
      <c r="I19" s="255">
        <f t="shared" si="2"/>
        <v>2308</v>
      </c>
      <c r="J19" s="255">
        <f t="shared" si="2"/>
        <v>51945</v>
      </c>
      <c r="K19" s="255">
        <f t="shared" si="2"/>
        <v>32081</v>
      </c>
      <c r="L19" s="255">
        <f t="shared" si="2"/>
        <v>7405</v>
      </c>
      <c r="M19" s="255">
        <f t="shared" si="2"/>
        <v>27568</v>
      </c>
      <c r="N19" s="255">
        <f t="shared" si="2"/>
        <v>90337</v>
      </c>
      <c r="O19" s="255">
        <f t="shared" si="2"/>
        <v>5400</v>
      </c>
      <c r="P19" s="255">
        <f t="shared" si="2"/>
        <v>1764</v>
      </c>
      <c r="Q19" s="255">
        <f t="shared" si="2"/>
        <v>958</v>
      </c>
      <c r="R19" s="255"/>
      <c r="S19" s="255"/>
      <c r="T19" s="255">
        <f t="shared" si="2"/>
        <v>3726</v>
      </c>
      <c r="U19" s="255">
        <f t="shared" si="2"/>
        <v>23983</v>
      </c>
      <c r="V19" s="255">
        <f t="shared" si="2"/>
        <v>82</v>
      </c>
      <c r="W19" s="255">
        <f t="shared" si="2"/>
        <v>1223</v>
      </c>
      <c r="X19" s="255">
        <f t="shared" si="2"/>
        <v>5800</v>
      </c>
      <c r="Y19" s="255">
        <f t="shared" si="2"/>
        <v>0</v>
      </c>
      <c r="Z19" s="255">
        <f t="shared" si="2"/>
        <v>2276</v>
      </c>
    </row>
    <row r="20" spans="1:26" s="167" customFormat="1" ht="15.75" customHeight="1">
      <c r="A20" s="298" t="s">
        <v>1165</v>
      </c>
      <c r="B20" s="291"/>
      <c r="C20" s="292"/>
      <c r="D20" s="292"/>
      <c r="E20" s="292"/>
      <c r="F20" s="292"/>
      <c r="G20" s="292"/>
      <c r="H20" s="292"/>
      <c r="I20" s="292"/>
      <c r="J20" s="292"/>
      <c r="K20" s="292"/>
      <c r="L20" s="292"/>
      <c r="M20" s="292"/>
      <c r="N20" s="292"/>
      <c r="O20" s="292"/>
      <c r="P20" s="293"/>
      <c r="Q20" s="292"/>
      <c r="R20" s="292"/>
      <c r="S20" s="292"/>
      <c r="T20" s="292"/>
      <c r="U20" s="292"/>
      <c r="V20" s="292"/>
      <c r="W20" s="292"/>
      <c r="X20" s="292"/>
      <c r="Y20" s="292"/>
      <c r="Z20" s="292"/>
    </row>
    <row r="21" spans="1:26" s="167" customFormat="1" ht="15.75" customHeight="1">
      <c r="A21" s="298" t="s">
        <v>1190</v>
      </c>
      <c r="B21" s="291"/>
      <c r="C21" s="292"/>
      <c r="D21" s="292"/>
      <c r="E21" s="292"/>
      <c r="F21" s="292"/>
      <c r="G21" s="292"/>
      <c r="H21" s="292"/>
      <c r="I21" s="292"/>
      <c r="J21" s="292"/>
      <c r="K21" s="292"/>
      <c r="L21" s="292"/>
      <c r="M21" s="292"/>
      <c r="N21" s="292"/>
      <c r="O21" s="292"/>
      <c r="P21" s="293"/>
      <c r="Q21" s="292"/>
      <c r="R21" s="292"/>
      <c r="S21" s="292"/>
      <c r="T21" s="292"/>
      <c r="U21" s="292"/>
      <c r="V21" s="292"/>
      <c r="W21" s="292"/>
      <c r="X21" s="292"/>
      <c r="Y21" s="292"/>
      <c r="Z21" s="292"/>
    </row>
    <row r="22" spans="1:26" s="167" customFormat="1" ht="15.75" customHeight="1">
      <c r="A22" s="298" t="s">
        <v>1191</v>
      </c>
      <c r="B22" s="291"/>
      <c r="C22" s="292"/>
      <c r="D22" s="292"/>
      <c r="E22" s="292"/>
      <c r="F22" s="292"/>
      <c r="G22" s="292"/>
      <c r="H22" s="292"/>
      <c r="I22" s="292"/>
      <c r="J22" s="292"/>
      <c r="K22" s="292"/>
      <c r="L22" s="292"/>
      <c r="M22" s="292"/>
      <c r="N22" s="292"/>
      <c r="O22" s="292"/>
      <c r="P22" s="293"/>
      <c r="Q22" s="292"/>
      <c r="R22" s="292"/>
      <c r="S22" s="292"/>
      <c r="T22" s="292"/>
      <c r="U22" s="292"/>
      <c r="V22" s="292"/>
      <c r="W22" s="292"/>
      <c r="X22" s="292"/>
      <c r="Y22" s="292"/>
      <c r="Z22" s="292"/>
    </row>
    <row r="23" spans="1:26" s="167" customFormat="1" ht="15.75" customHeight="1">
      <c r="A23" s="298" t="s">
        <v>1192</v>
      </c>
      <c r="B23" s="291"/>
      <c r="C23" s="292"/>
      <c r="D23" s="292"/>
      <c r="E23" s="292"/>
      <c r="F23" s="292"/>
      <c r="G23" s="292"/>
      <c r="H23" s="292"/>
      <c r="I23" s="292"/>
      <c r="J23" s="292"/>
      <c r="K23" s="292"/>
      <c r="L23" s="292"/>
      <c r="M23" s="292"/>
      <c r="N23" s="292"/>
      <c r="O23" s="292"/>
      <c r="P23" s="293"/>
      <c r="Q23" s="292"/>
      <c r="R23" s="292"/>
      <c r="S23" s="292"/>
      <c r="T23" s="292"/>
      <c r="U23" s="292"/>
      <c r="V23" s="292"/>
      <c r="W23" s="292"/>
      <c r="X23" s="292"/>
      <c r="Y23" s="292"/>
      <c r="Z23" s="292"/>
    </row>
    <row r="24" spans="1:26" s="167" customFormat="1" ht="15.75" customHeight="1">
      <c r="A24" s="298" t="s">
        <v>1193</v>
      </c>
      <c r="B24" s="291">
        <f>SUM(C24:Z24)</f>
        <v>335563</v>
      </c>
      <c r="C24" s="292">
        <v>22876</v>
      </c>
      <c r="D24" s="292"/>
      <c r="E24" s="292"/>
      <c r="F24" s="292">
        <v>11282</v>
      </c>
      <c r="G24" s="292">
        <v>43715</v>
      </c>
      <c r="H24" s="292">
        <v>834</v>
      </c>
      <c r="I24" s="292">
        <v>2308</v>
      </c>
      <c r="J24" s="292">
        <v>51945</v>
      </c>
      <c r="K24" s="292">
        <v>32081</v>
      </c>
      <c r="L24" s="292">
        <v>7405</v>
      </c>
      <c r="M24" s="292">
        <v>27568</v>
      </c>
      <c r="N24" s="292">
        <v>90337</v>
      </c>
      <c r="O24" s="292">
        <v>5400</v>
      </c>
      <c r="P24" s="292">
        <v>1764</v>
      </c>
      <c r="Q24" s="292">
        <v>958</v>
      </c>
      <c r="R24" s="292"/>
      <c r="S24" s="292"/>
      <c r="T24" s="292">
        <v>3726</v>
      </c>
      <c r="U24" s="292">
        <v>23983</v>
      </c>
      <c r="V24" s="292">
        <v>82</v>
      </c>
      <c r="W24" s="292">
        <v>1223</v>
      </c>
      <c r="X24" s="292">
        <v>5800</v>
      </c>
      <c r="Y24" s="292"/>
      <c r="Z24" s="292">
        <v>2276</v>
      </c>
    </row>
    <row r="25" spans="1:26" s="167" customFormat="1" ht="15.75" customHeight="1">
      <c r="A25" s="161" t="s">
        <v>1194</v>
      </c>
      <c r="B25" s="162"/>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row>
    <row r="26" spans="1:26" s="167" customFormat="1" ht="15.75" customHeight="1">
      <c r="A26" s="298" t="s">
        <v>1195</v>
      </c>
      <c r="B26" s="165"/>
      <c r="C26" s="298"/>
      <c r="D26" s="298"/>
      <c r="E26" s="298"/>
      <c r="F26" s="298"/>
      <c r="G26" s="298"/>
      <c r="H26" s="298"/>
      <c r="I26" s="298"/>
      <c r="J26" s="298"/>
      <c r="K26" s="298"/>
      <c r="L26" s="298"/>
      <c r="M26" s="298"/>
      <c r="N26" s="298"/>
      <c r="O26" s="298"/>
      <c r="P26" s="299"/>
      <c r="Q26" s="298"/>
      <c r="R26" s="298"/>
      <c r="S26" s="298"/>
      <c r="T26" s="298"/>
      <c r="U26" s="298"/>
      <c r="V26" s="298"/>
      <c r="W26" s="298"/>
      <c r="X26" s="298"/>
      <c r="Y26" s="298"/>
      <c r="Z26" s="298"/>
    </row>
    <row r="27" spans="1:26" s="167" customFormat="1" ht="15.75" customHeight="1">
      <c r="A27" s="298" t="s">
        <v>1196</v>
      </c>
      <c r="B27" s="165"/>
      <c r="C27" s="298"/>
      <c r="D27" s="298"/>
      <c r="E27" s="298"/>
      <c r="F27" s="298"/>
      <c r="G27" s="298"/>
      <c r="H27" s="298"/>
      <c r="I27" s="298"/>
      <c r="J27" s="298"/>
      <c r="K27" s="298"/>
      <c r="L27" s="298"/>
      <c r="M27" s="298"/>
      <c r="N27" s="298"/>
      <c r="O27" s="298"/>
      <c r="P27" s="299"/>
      <c r="Q27" s="298"/>
      <c r="R27" s="298"/>
      <c r="S27" s="298"/>
      <c r="T27" s="298"/>
      <c r="U27" s="298"/>
      <c r="V27" s="298"/>
      <c r="W27" s="298"/>
      <c r="X27" s="298"/>
      <c r="Y27" s="298"/>
      <c r="Z27" s="298"/>
    </row>
    <row r="28" spans="1:26" s="167" customFormat="1" ht="15.75" customHeight="1">
      <c r="A28" s="298" t="s">
        <v>1197</v>
      </c>
      <c r="B28" s="165"/>
      <c r="C28" s="298"/>
      <c r="D28" s="298"/>
      <c r="E28" s="298"/>
      <c r="F28" s="298"/>
      <c r="G28" s="298"/>
      <c r="H28" s="298"/>
      <c r="I28" s="298"/>
      <c r="J28" s="298"/>
      <c r="K28" s="298"/>
      <c r="L28" s="298"/>
      <c r="M28" s="298"/>
      <c r="N28" s="298"/>
      <c r="O28" s="298"/>
      <c r="P28" s="299"/>
      <c r="Q28" s="298"/>
      <c r="R28" s="298"/>
      <c r="S28" s="298"/>
      <c r="T28" s="298"/>
      <c r="U28" s="298"/>
      <c r="V28" s="298"/>
      <c r="W28" s="298"/>
      <c r="X28" s="298"/>
      <c r="Y28" s="298"/>
      <c r="Z28" s="298"/>
    </row>
    <row r="29" spans="1:26" s="167" customFormat="1" ht="15.75" customHeight="1">
      <c r="A29" s="161" t="s">
        <v>1198</v>
      </c>
      <c r="B29" s="162"/>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row>
    <row r="30" spans="1:26" s="167" customFormat="1" ht="15.75" customHeight="1">
      <c r="A30" s="298" t="s">
        <v>1199</v>
      </c>
      <c r="B30" s="165"/>
      <c r="C30" s="298"/>
      <c r="D30" s="298"/>
      <c r="E30" s="298"/>
      <c r="F30" s="298"/>
      <c r="G30" s="298"/>
      <c r="H30" s="298"/>
      <c r="I30" s="298"/>
      <c r="J30" s="298"/>
      <c r="K30" s="298"/>
      <c r="L30" s="298"/>
      <c r="M30" s="298"/>
      <c r="N30" s="298"/>
      <c r="O30" s="298"/>
      <c r="P30" s="299"/>
      <c r="Q30" s="298"/>
      <c r="R30" s="298"/>
      <c r="S30" s="298"/>
      <c r="T30" s="298"/>
      <c r="U30" s="298"/>
      <c r="V30" s="298"/>
      <c r="W30" s="298"/>
      <c r="X30" s="298"/>
      <c r="Y30" s="298"/>
      <c r="Z30" s="298"/>
    </row>
    <row r="31" spans="1:26" s="167" customFormat="1" ht="15.75" customHeight="1">
      <c r="A31" s="298" t="s">
        <v>1200</v>
      </c>
      <c r="B31" s="165"/>
      <c r="C31" s="298"/>
      <c r="D31" s="298"/>
      <c r="E31" s="298"/>
      <c r="F31" s="298"/>
      <c r="G31" s="298"/>
      <c r="H31" s="298"/>
      <c r="I31" s="298"/>
      <c r="J31" s="298"/>
      <c r="K31" s="298"/>
      <c r="L31" s="298"/>
      <c r="M31" s="298"/>
      <c r="N31" s="298"/>
      <c r="O31" s="298"/>
      <c r="P31" s="299"/>
      <c r="Q31" s="298"/>
      <c r="R31" s="298"/>
      <c r="S31" s="298"/>
      <c r="T31" s="298"/>
      <c r="U31" s="298"/>
      <c r="V31" s="298"/>
      <c r="W31" s="298"/>
      <c r="X31" s="298"/>
      <c r="Y31" s="298"/>
      <c r="Z31" s="298"/>
    </row>
    <row r="32" spans="1:26" s="167" customFormat="1" ht="15.75" customHeight="1">
      <c r="A32" s="298" t="s">
        <v>1201</v>
      </c>
      <c r="B32" s="165"/>
      <c r="C32" s="298"/>
      <c r="D32" s="298"/>
      <c r="E32" s="298"/>
      <c r="F32" s="298"/>
      <c r="G32" s="298"/>
      <c r="H32" s="298"/>
      <c r="I32" s="298"/>
      <c r="J32" s="298"/>
      <c r="K32" s="298"/>
      <c r="L32" s="298"/>
      <c r="M32" s="298"/>
      <c r="N32" s="298"/>
      <c r="O32" s="298"/>
      <c r="P32" s="299"/>
      <c r="Q32" s="298"/>
      <c r="R32" s="298"/>
      <c r="S32" s="298"/>
      <c r="T32" s="298"/>
      <c r="U32" s="298"/>
      <c r="V32" s="298"/>
      <c r="W32" s="298"/>
      <c r="X32" s="298"/>
      <c r="Y32" s="298"/>
      <c r="Z32" s="298"/>
    </row>
    <row r="33" spans="1:26" s="167" customFormat="1" ht="15.75" customHeight="1">
      <c r="A33" s="298" t="s">
        <v>1202</v>
      </c>
      <c r="B33" s="165"/>
      <c r="C33" s="298"/>
      <c r="D33" s="298"/>
      <c r="E33" s="298"/>
      <c r="F33" s="298"/>
      <c r="G33" s="298"/>
      <c r="H33" s="298"/>
      <c r="I33" s="298"/>
      <c r="J33" s="298"/>
      <c r="K33" s="298"/>
      <c r="L33" s="298"/>
      <c r="M33" s="298"/>
      <c r="N33" s="298"/>
      <c r="O33" s="298"/>
      <c r="P33" s="299"/>
      <c r="Q33" s="298"/>
      <c r="R33" s="298"/>
      <c r="S33" s="298"/>
      <c r="T33" s="298"/>
      <c r="U33" s="298"/>
      <c r="V33" s="298"/>
      <c r="W33" s="298"/>
      <c r="X33" s="298"/>
      <c r="Y33" s="298"/>
      <c r="Z33" s="298"/>
    </row>
    <row r="34" spans="1:26" s="167" customFormat="1" ht="15.75" customHeight="1">
      <c r="A34" s="298" t="s">
        <v>1203</v>
      </c>
      <c r="B34" s="165"/>
      <c r="C34" s="298"/>
      <c r="D34" s="298"/>
      <c r="E34" s="298"/>
      <c r="F34" s="298"/>
      <c r="G34" s="298"/>
      <c r="H34" s="298"/>
      <c r="I34" s="298"/>
      <c r="J34" s="298"/>
      <c r="K34" s="298"/>
      <c r="L34" s="298"/>
      <c r="M34" s="298"/>
      <c r="N34" s="298"/>
      <c r="O34" s="298"/>
      <c r="P34" s="299"/>
      <c r="Q34" s="298"/>
      <c r="R34" s="298"/>
      <c r="S34" s="298"/>
      <c r="T34" s="298"/>
      <c r="U34" s="298"/>
      <c r="V34" s="298"/>
      <c r="W34" s="298"/>
      <c r="X34" s="298"/>
      <c r="Y34" s="298"/>
      <c r="Z34" s="298"/>
    </row>
  </sheetData>
  <sheetProtection/>
  <mergeCells count="27">
    <mergeCell ref="R5:R6"/>
    <mergeCell ref="S5:S6"/>
    <mergeCell ref="T5:T6"/>
    <mergeCell ref="U5:U6"/>
    <mergeCell ref="Z5:Z6"/>
    <mergeCell ref="V5:V6"/>
    <mergeCell ref="W5:W6"/>
    <mergeCell ref="X5:X6"/>
    <mergeCell ref="Y5:Y6"/>
    <mergeCell ref="J5:J6"/>
    <mergeCell ref="K5:K6"/>
    <mergeCell ref="L5:L6"/>
    <mergeCell ref="M5:M6"/>
    <mergeCell ref="N5:N6"/>
    <mergeCell ref="O5:O6"/>
    <mergeCell ref="P5:P6"/>
    <mergeCell ref="Q5:Q6"/>
    <mergeCell ref="A2:AA2"/>
    <mergeCell ref="A4:A6"/>
    <mergeCell ref="B5:B6"/>
    <mergeCell ref="C5:C6"/>
    <mergeCell ref="D5:D6"/>
    <mergeCell ref="E5:E6"/>
    <mergeCell ref="F5:F6"/>
    <mergeCell ref="G5:G6"/>
    <mergeCell ref="H5:H6"/>
    <mergeCell ref="I5:I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L33"/>
  <sheetViews>
    <sheetView zoomScalePageLayoutView="0" workbookViewId="0" topLeftCell="A1">
      <pane xSplit="3" ySplit="6" topLeftCell="D13" activePane="bottomRight" state="frozen"/>
      <selection pane="topLeft" activeCell="A1" sqref="A1"/>
      <selection pane="topRight" activeCell="D1" sqref="D1"/>
      <selection pane="bottomLeft" activeCell="A7" sqref="A7"/>
      <selection pane="bottomRight" activeCell="X29" sqref="X29"/>
    </sheetView>
  </sheetViews>
  <sheetFormatPr defaultColWidth="5.75390625" defaultRowHeight="14.25"/>
  <cols>
    <col min="1" max="1" width="15.375" style="176" customWidth="1"/>
    <col min="2" max="2" width="6.875" style="176" customWidth="1"/>
    <col min="3" max="3" width="6.25390625" style="176" customWidth="1"/>
    <col min="4" max="4" width="4.75390625" style="176" customWidth="1"/>
    <col min="5" max="5" width="5.375" style="176" customWidth="1"/>
    <col min="6" max="6" width="4.875" style="176" customWidth="1"/>
    <col min="7" max="7" width="4.625" style="176" customWidth="1"/>
    <col min="8" max="8" width="4.50390625" style="176" customWidth="1"/>
    <col min="9" max="9" width="4.125" style="176" customWidth="1"/>
    <col min="10" max="10" width="4.125" style="177" customWidth="1"/>
    <col min="11" max="11" width="5.00390625" style="176" customWidth="1"/>
    <col min="12" max="12" width="4.875" style="177" customWidth="1"/>
    <col min="13" max="13" width="6.125" style="177" customWidth="1"/>
    <col min="14" max="14" width="3.25390625" style="177" customWidth="1"/>
    <col min="15" max="15" width="2.75390625" style="176" customWidth="1"/>
    <col min="16" max="16" width="5.50390625" style="176" customWidth="1"/>
    <col min="17" max="17" width="3.375" style="176" customWidth="1"/>
    <col min="18" max="18" width="2.625" style="176" customWidth="1"/>
    <col min="19" max="19" width="2.75390625" style="177" customWidth="1"/>
    <col min="20" max="20" width="4.125" style="177" customWidth="1"/>
    <col min="21" max="21" width="3.375" style="177" customWidth="1"/>
    <col min="22" max="22" width="3.25390625" style="177" customWidth="1"/>
    <col min="23" max="23" width="3.625" style="176" customWidth="1"/>
    <col min="24" max="24" width="4.375" style="176" customWidth="1"/>
    <col min="25" max="25" width="4.50390625" style="176" customWidth="1"/>
    <col min="26" max="26" width="4.875" style="176" customWidth="1"/>
    <col min="27" max="27" width="2.625" style="176" customWidth="1"/>
    <col min="28" max="29" width="4.75390625" style="176" customWidth="1"/>
    <col min="30" max="30" width="4.25390625" style="176" customWidth="1"/>
    <col min="31" max="31" width="4.375" style="176" customWidth="1"/>
    <col min="32" max="32" width="3.25390625" style="176" customWidth="1"/>
    <col min="33" max="33" width="3.125" style="176" customWidth="1"/>
    <col min="34" max="34" width="4.375" style="176" customWidth="1"/>
    <col min="35" max="35" width="3.75390625" style="176" customWidth="1"/>
    <col min="36" max="36" width="2.875" style="176" customWidth="1"/>
    <col min="37" max="37" width="4.375" style="176" customWidth="1"/>
    <col min="38" max="38" width="4.125" style="176" customWidth="1"/>
    <col min="39" max="16384" width="5.75390625" style="176" customWidth="1"/>
  </cols>
  <sheetData>
    <row r="1" ht="14.25">
      <c r="A1" s="135" t="s">
        <v>1247</v>
      </c>
    </row>
    <row r="2" spans="1:38" ht="28.5" customHeight="1">
      <c r="A2" s="312" t="s">
        <v>1248</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row>
    <row r="3" spans="1:38" ht="16.5" customHeight="1">
      <c r="A3" s="327" t="s">
        <v>122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row>
    <row r="4" spans="1:38" ht="31.5" customHeight="1">
      <c r="A4" s="318" t="s">
        <v>1124</v>
      </c>
      <c r="B4" s="328" t="s">
        <v>1249</v>
      </c>
      <c r="C4" s="330" t="s">
        <v>1250</v>
      </c>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row>
    <row r="5" spans="1:38" ht="276" customHeight="1">
      <c r="A5" s="320"/>
      <c r="B5" s="329"/>
      <c r="C5" s="180" t="s">
        <v>1251</v>
      </c>
      <c r="D5" s="181" t="s">
        <v>1252</v>
      </c>
      <c r="E5" s="182" t="s">
        <v>1253</v>
      </c>
      <c r="F5" s="183" t="s">
        <v>1254</v>
      </c>
      <c r="G5" s="183" t="s">
        <v>1255</v>
      </c>
      <c r="H5" s="183" t="s">
        <v>1256</v>
      </c>
      <c r="I5" s="183" t="s">
        <v>1257</v>
      </c>
      <c r="J5" s="183" t="s">
        <v>1258</v>
      </c>
      <c r="K5" s="183" t="s">
        <v>1259</v>
      </c>
      <c r="L5" s="183" t="s">
        <v>1260</v>
      </c>
      <c r="M5" s="183" t="s">
        <v>1261</v>
      </c>
      <c r="N5" s="183" t="s">
        <v>1262</v>
      </c>
      <c r="O5" s="183" t="s">
        <v>1263</v>
      </c>
      <c r="P5" s="183" t="s">
        <v>1264</v>
      </c>
      <c r="Q5" s="184" t="s">
        <v>1265</v>
      </c>
      <c r="R5" s="184" t="s">
        <v>1266</v>
      </c>
      <c r="S5" s="184" t="s">
        <v>1267</v>
      </c>
      <c r="T5" s="184" t="s">
        <v>1268</v>
      </c>
      <c r="U5" s="184" t="s">
        <v>1269</v>
      </c>
      <c r="V5" s="184" t="s">
        <v>1270</v>
      </c>
      <c r="W5" s="184" t="s">
        <v>1271</v>
      </c>
      <c r="X5" s="184" t="s">
        <v>1272</v>
      </c>
      <c r="Y5" s="184" t="s">
        <v>1273</v>
      </c>
      <c r="Z5" s="184" t="s">
        <v>1274</v>
      </c>
      <c r="AA5" s="184" t="s">
        <v>1275</v>
      </c>
      <c r="AB5" s="184" t="s">
        <v>1276</v>
      </c>
      <c r="AC5" s="184" t="s">
        <v>1277</v>
      </c>
      <c r="AD5" s="184" t="s">
        <v>1278</v>
      </c>
      <c r="AE5" s="184" t="s">
        <v>1279</v>
      </c>
      <c r="AF5" s="184" t="s">
        <v>1280</v>
      </c>
      <c r="AG5" s="184" t="s">
        <v>1281</v>
      </c>
      <c r="AH5" s="184" t="s">
        <v>1282</v>
      </c>
      <c r="AI5" s="184" t="s">
        <v>1283</v>
      </c>
      <c r="AJ5" s="184" t="s">
        <v>1284</v>
      </c>
      <c r="AK5" s="184" t="s">
        <v>1285</v>
      </c>
      <c r="AL5" s="183" t="s">
        <v>1286</v>
      </c>
    </row>
    <row r="6" spans="1:38" s="163" customFormat="1" ht="17.25" customHeight="1">
      <c r="A6" s="161" t="s">
        <v>1152</v>
      </c>
      <c r="B6" s="251">
        <f>SUM(C6,'[1]表七(2)'!B6)</f>
        <v>275082</v>
      </c>
      <c r="C6" s="251">
        <f>SUM(D6:AL6)</f>
        <v>275082</v>
      </c>
      <c r="D6" s="251">
        <f>SUM(D7,D8)</f>
        <v>-1297</v>
      </c>
      <c r="E6" s="251">
        <f aca="true" t="shared" si="0" ref="E6:AH6">SUM(E7,E8)</f>
        <v>128873</v>
      </c>
      <c r="F6" s="251">
        <f t="shared" si="0"/>
        <v>11447</v>
      </c>
      <c r="G6" s="251">
        <f t="shared" si="0"/>
        <v>2433</v>
      </c>
      <c r="H6" s="251"/>
      <c r="I6" s="251">
        <f t="shared" si="0"/>
        <v>78</v>
      </c>
      <c r="J6" s="251">
        <f t="shared" si="0"/>
        <v>1880</v>
      </c>
      <c r="K6" s="251">
        <f t="shared" si="0"/>
        <v>15854</v>
      </c>
      <c r="L6" s="251">
        <f t="shared" si="0"/>
        <v>16388</v>
      </c>
      <c r="M6" s="251">
        <f t="shared" si="0"/>
        <v>1767</v>
      </c>
      <c r="N6" s="251">
        <f t="shared" si="0"/>
        <v>0</v>
      </c>
      <c r="O6" s="251">
        <f t="shared" si="0"/>
        <v>0</v>
      </c>
      <c r="P6" s="251">
        <f t="shared" si="0"/>
        <v>33907</v>
      </c>
      <c r="Q6" s="251"/>
      <c r="R6" s="251"/>
      <c r="S6" s="251"/>
      <c r="T6" s="251">
        <f t="shared" si="0"/>
        <v>1340</v>
      </c>
      <c r="U6" s="251">
        <f t="shared" si="0"/>
        <v>742</v>
      </c>
      <c r="V6" s="251">
        <f t="shared" si="0"/>
        <v>0</v>
      </c>
      <c r="W6" s="251">
        <f t="shared" si="0"/>
        <v>0</v>
      </c>
      <c r="X6" s="251">
        <f t="shared" si="0"/>
        <v>21698</v>
      </c>
      <c r="Y6" s="251">
        <f t="shared" si="0"/>
        <v>15329</v>
      </c>
      <c r="Z6" s="251">
        <f t="shared" si="0"/>
        <v>2917</v>
      </c>
      <c r="AA6" s="251">
        <f t="shared" si="0"/>
        <v>0</v>
      </c>
      <c r="AB6" s="251">
        <f t="shared" si="0"/>
        <v>7248</v>
      </c>
      <c r="AC6" s="251">
        <f t="shared" si="0"/>
        <v>2605</v>
      </c>
      <c r="AD6" s="251"/>
      <c r="AE6" s="251"/>
      <c r="AF6" s="251"/>
      <c r="AG6" s="251"/>
      <c r="AH6" s="251">
        <f t="shared" si="0"/>
        <v>11873</v>
      </c>
      <c r="AI6" s="251"/>
      <c r="AJ6" s="251"/>
      <c r="AK6" s="251"/>
      <c r="AL6" s="251"/>
    </row>
    <row r="7" spans="1:38" s="163" customFormat="1" ht="17.25" customHeight="1">
      <c r="A7" s="185" t="s">
        <v>1153</v>
      </c>
      <c r="B7" s="252"/>
      <c r="C7" s="252"/>
      <c r="D7" s="252"/>
      <c r="E7" s="252"/>
      <c r="F7" s="252"/>
      <c r="G7" s="252"/>
      <c r="H7" s="252"/>
      <c r="I7" s="252"/>
      <c r="J7" s="253"/>
      <c r="K7" s="252"/>
      <c r="L7" s="253"/>
      <c r="M7" s="253"/>
      <c r="N7" s="253"/>
      <c r="O7" s="252"/>
      <c r="P7" s="252"/>
      <c r="Q7" s="252"/>
      <c r="R7" s="252"/>
      <c r="S7" s="253"/>
      <c r="T7" s="253"/>
      <c r="U7" s="253"/>
      <c r="V7" s="253"/>
      <c r="W7" s="252"/>
      <c r="X7" s="254"/>
      <c r="Y7" s="254"/>
      <c r="Z7" s="254"/>
      <c r="AA7" s="254"/>
      <c r="AB7" s="254"/>
      <c r="AC7" s="254"/>
      <c r="AD7" s="254"/>
      <c r="AE7" s="254"/>
      <c r="AF7" s="254"/>
      <c r="AG7" s="254"/>
      <c r="AH7" s="254"/>
      <c r="AI7" s="254"/>
      <c r="AJ7" s="254"/>
      <c r="AK7" s="254"/>
      <c r="AL7" s="254"/>
    </row>
    <row r="8" spans="1:38" s="163" customFormat="1" ht="17.25" customHeight="1">
      <c r="A8" s="168" t="s">
        <v>1154</v>
      </c>
      <c r="B8" s="251">
        <f>SUM(C8,'[1]表七(2)'!B8)</f>
        <v>275082</v>
      </c>
      <c r="C8" s="251">
        <f>SUM(D8:AL8)</f>
        <v>275082</v>
      </c>
      <c r="D8" s="251">
        <f aca="true" t="shared" si="1" ref="D8:AH8">SUM(D9,D15,D18,D24,D28)</f>
        <v>-1297</v>
      </c>
      <c r="E8" s="251">
        <f t="shared" si="1"/>
        <v>128873</v>
      </c>
      <c r="F8" s="251">
        <f t="shared" si="1"/>
        <v>11447</v>
      </c>
      <c r="G8" s="251">
        <f t="shared" si="1"/>
        <v>2433</v>
      </c>
      <c r="H8" s="251"/>
      <c r="I8" s="251">
        <f t="shared" si="1"/>
        <v>78</v>
      </c>
      <c r="J8" s="251">
        <f t="shared" si="1"/>
        <v>1880</v>
      </c>
      <c r="K8" s="251">
        <f t="shared" si="1"/>
        <v>15854</v>
      </c>
      <c r="L8" s="251">
        <f t="shared" si="1"/>
        <v>16388</v>
      </c>
      <c r="M8" s="251">
        <f t="shared" si="1"/>
        <v>1767</v>
      </c>
      <c r="N8" s="251">
        <f t="shared" si="1"/>
        <v>0</v>
      </c>
      <c r="O8" s="251">
        <f t="shared" si="1"/>
        <v>0</v>
      </c>
      <c r="P8" s="251">
        <f t="shared" si="1"/>
        <v>33907</v>
      </c>
      <c r="Q8" s="251"/>
      <c r="R8" s="251"/>
      <c r="S8" s="251"/>
      <c r="T8" s="251">
        <f t="shared" si="1"/>
        <v>1340</v>
      </c>
      <c r="U8" s="251">
        <f t="shared" si="1"/>
        <v>742</v>
      </c>
      <c r="V8" s="251">
        <f t="shared" si="1"/>
        <v>0</v>
      </c>
      <c r="W8" s="251">
        <f t="shared" si="1"/>
        <v>0</v>
      </c>
      <c r="X8" s="251">
        <f t="shared" si="1"/>
        <v>21698</v>
      </c>
      <c r="Y8" s="251">
        <f t="shared" si="1"/>
        <v>15329</v>
      </c>
      <c r="Z8" s="251">
        <f t="shared" si="1"/>
        <v>2917</v>
      </c>
      <c r="AA8" s="251">
        <f t="shared" si="1"/>
        <v>0</v>
      </c>
      <c r="AB8" s="251">
        <f t="shared" si="1"/>
        <v>7248</v>
      </c>
      <c r="AC8" s="251">
        <f t="shared" si="1"/>
        <v>2605</v>
      </c>
      <c r="AD8" s="251"/>
      <c r="AE8" s="251"/>
      <c r="AF8" s="251"/>
      <c r="AG8" s="251"/>
      <c r="AH8" s="251">
        <f t="shared" si="1"/>
        <v>11873</v>
      </c>
      <c r="AI8" s="251"/>
      <c r="AJ8" s="251"/>
      <c r="AK8" s="251"/>
      <c r="AL8" s="251"/>
    </row>
    <row r="9" spans="1:38" s="163" customFormat="1" ht="17.25" customHeight="1">
      <c r="A9" s="161" t="s">
        <v>1155</v>
      </c>
      <c r="B9" s="251"/>
      <c r="C9" s="251"/>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row>
    <row r="10" spans="1:38" s="163" customFormat="1" ht="17.25" customHeight="1">
      <c r="A10" s="185" t="s">
        <v>1156</v>
      </c>
      <c r="B10" s="252"/>
      <c r="C10" s="252"/>
      <c r="D10" s="254"/>
      <c r="E10" s="254"/>
      <c r="F10" s="254"/>
      <c r="G10" s="254"/>
      <c r="H10" s="254"/>
      <c r="I10" s="254"/>
      <c r="J10" s="256"/>
      <c r="K10" s="254"/>
      <c r="L10" s="256"/>
      <c r="M10" s="256"/>
      <c r="N10" s="256"/>
      <c r="O10" s="254"/>
      <c r="P10" s="254"/>
      <c r="Q10" s="254"/>
      <c r="R10" s="254"/>
      <c r="S10" s="256"/>
      <c r="T10" s="256"/>
      <c r="U10" s="256"/>
      <c r="V10" s="256"/>
      <c r="W10" s="254"/>
      <c r="X10" s="254"/>
      <c r="Y10" s="254"/>
      <c r="Z10" s="254"/>
      <c r="AA10" s="254"/>
      <c r="AB10" s="254"/>
      <c r="AC10" s="254"/>
      <c r="AD10" s="254"/>
      <c r="AE10" s="254"/>
      <c r="AF10" s="254"/>
      <c r="AG10" s="254"/>
      <c r="AH10" s="254"/>
      <c r="AI10" s="254"/>
      <c r="AJ10" s="254"/>
      <c r="AK10" s="254"/>
      <c r="AL10" s="254"/>
    </row>
    <row r="11" spans="1:38" s="163" customFormat="1" ht="17.25" customHeight="1">
      <c r="A11" s="185" t="s">
        <v>1157</v>
      </c>
      <c r="B11" s="252"/>
      <c r="C11" s="252"/>
      <c r="D11" s="254"/>
      <c r="E11" s="254"/>
      <c r="F11" s="254"/>
      <c r="G11" s="254"/>
      <c r="H11" s="254"/>
      <c r="I11" s="254"/>
      <c r="J11" s="256"/>
      <c r="K11" s="254"/>
      <c r="L11" s="256"/>
      <c r="M11" s="256"/>
      <c r="N11" s="256"/>
      <c r="O11" s="254"/>
      <c r="P11" s="254"/>
      <c r="Q11" s="254"/>
      <c r="R11" s="254"/>
      <c r="S11" s="256"/>
      <c r="T11" s="256"/>
      <c r="U11" s="256"/>
      <c r="V11" s="256"/>
      <c r="W11" s="254"/>
      <c r="X11" s="254"/>
      <c r="Y11" s="254"/>
      <c r="Z11" s="254"/>
      <c r="AA11" s="254"/>
      <c r="AB11" s="254"/>
      <c r="AC11" s="254"/>
      <c r="AD11" s="254"/>
      <c r="AE11" s="254"/>
      <c r="AF11" s="254"/>
      <c r="AG11" s="254"/>
      <c r="AH11" s="254"/>
      <c r="AI11" s="254"/>
      <c r="AJ11" s="254"/>
      <c r="AK11" s="254"/>
      <c r="AL11" s="254"/>
    </row>
    <row r="12" spans="1:38" s="163" customFormat="1" ht="17.25" customHeight="1">
      <c r="A12" s="188" t="s">
        <v>1158</v>
      </c>
      <c r="B12" s="252"/>
      <c r="C12" s="252"/>
      <c r="D12" s="254"/>
      <c r="E12" s="254"/>
      <c r="F12" s="254"/>
      <c r="G12" s="254"/>
      <c r="H12" s="254"/>
      <c r="I12" s="254"/>
      <c r="J12" s="256"/>
      <c r="K12" s="254"/>
      <c r="L12" s="256"/>
      <c r="M12" s="256"/>
      <c r="N12" s="256"/>
      <c r="O12" s="254"/>
      <c r="P12" s="254"/>
      <c r="Q12" s="254"/>
      <c r="R12" s="254"/>
      <c r="S12" s="256"/>
      <c r="T12" s="256"/>
      <c r="U12" s="256"/>
      <c r="V12" s="256"/>
      <c r="W12" s="254"/>
      <c r="X12" s="254"/>
      <c r="Y12" s="254"/>
      <c r="Z12" s="254"/>
      <c r="AA12" s="254"/>
      <c r="AB12" s="254"/>
      <c r="AC12" s="254"/>
      <c r="AD12" s="254"/>
      <c r="AE12" s="254"/>
      <c r="AF12" s="254"/>
      <c r="AG12" s="254"/>
      <c r="AH12" s="254"/>
      <c r="AI12" s="254"/>
      <c r="AJ12" s="254"/>
      <c r="AK12" s="254"/>
      <c r="AL12" s="254"/>
    </row>
    <row r="13" spans="1:38" s="163" customFormat="1" ht="17.25" customHeight="1">
      <c r="A13" s="188" t="s">
        <v>1159</v>
      </c>
      <c r="B13" s="252"/>
      <c r="C13" s="252"/>
      <c r="D13" s="254"/>
      <c r="E13" s="254"/>
      <c r="F13" s="254"/>
      <c r="G13" s="254"/>
      <c r="H13" s="254"/>
      <c r="I13" s="254"/>
      <c r="J13" s="256"/>
      <c r="K13" s="254"/>
      <c r="L13" s="256"/>
      <c r="M13" s="256"/>
      <c r="N13" s="256"/>
      <c r="O13" s="254"/>
      <c r="P13" s="254"/>
      <c r="Q13" s="254"/>
      <c r="R13" s="254"/>
      <c r="S13" s="256"/>
      <c r="T13" s="256"/>
      <c r="U13" s="256"/>
      <c r="V13" s="256"/>
      <c r="W13" s="254"/>
      <c r="X13" s="254"/>
      <c r="Y13" s="254"/>
      <c r="Z13" s="254"/>
      <c r="AA13" s="254"/>
      <c r="AB13" s="254"/>
      <c r="AC13" s="254"/>
      <c r="AD13" s="254"/>
      <c r="AE13" s="254"/>
      <c r="AF13" s="254"/>
      <c r="AG13" s="254"/>
      <c r="AH13" s="254"/>
      <c r="AI13" s="254"/>
      <c r="AJ13" s="254"/>
      <c r="AK13" s="254"/>
      <c r="AL13" s="254"/>
    </row>
    <row r="14" spans="1:38" s="163" customFormat="1" ht="17.25" customHeight="1">
      <c r="A14" s="188" t="s">
        <v>1160</v>
      </c>
      <c r="B14" s="252"/>
      <c r="C14" s="252"/>
      <c r="D14" s="254"/>
      <c r="E14" s="254"/>
      <c r="F14" s="254"/>
      <c r="G14" s="254"/>
      <c r="H14" s="254"/>
      <c r="I14" s="254"/>
      <c r="J14" s="256"/>
      <c r="K14" s="254"/>
      <c r="L14" s="256"/>
      <c r="M14" s="256"/>
      <c r="N14" s="256"/>
      <c r="O14" s="254"/>
      <c r="P14" s="254"/>
      <c r="Q14" s="254"/>
      <c r="R14" s="254"/>
      <c r="S14" s="256"/>
      <c r="T14" s="256"/>
      <c r="U14" s="256"/>
      <c r="V14" s="256"/>
      <c r="W14" s="254"/>
      <c r="X14" s="254"/>
      <c r="Y14" s="254"/>
      <c r="Z14" s="254"/>
      <c r="AA14" s="254"/>
      <c r="AB14" s="254"/>
      <c r="AC14" s="254"/>
      <c r="AD14" s="254"/>
      <c r="AE14" s="254"/>
      <c r="AF14" s="254"/>
      <c r="AG14" s="254"/>
      <c r="AH14" s="254"/>
      <c r="AI14" s="254"/>
      <c r="AJ14" s="254"/>
      <c r="AK14" s="254"/>
      <c r="AL14" s="254"/>
    </row>
    <row r="15" spans="1:38" s="163" customFormat="1" ht="17.25" customHeight="1">
      <c r="A15" s="175" t="s">
        <v>1161</v>
      </c>
      <c r="B15" s="251"/>
      <c r="C15" s="251"/>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row>
    <row r="16" spans="1:38" s="163" customFormat="1" ht="17.25" customHeight="1">
      <c r="A16" s="185" t="s">
        <v>1162</v>
      </c>
      <c r="B16" s="252"/>
      <c r="C16" s="252"/>
      <c r="D16" s="254"/>
      <c r="E16" s="254"/>
      <c r="F16" s="254"/>
      <c r="G16" s="254"/>
      <c r="H16" s="254"/>
      <c r="I16" s="254"/>
      <c r="J16" s="256"/>
      <c r="K16" s="254"/>
      <c r="L16" s="256"/>
      <c r="M16" s="256"/>
      <c r="N16" s="256"/>
      <c r="O16" s="254"/>
      <c r="P16" s="254"/>
      <c r="Q16" s="254"/>
      <c r="R16" s="254"/>
      <c r="S16" s="256"/>
      <c r="T16" s="256"/>
      <c r="U16" s="256"/>
      <c r="V16" s="256"/>
      <c r="W16" s="254"/>
      <c r="X16" s="254"/>
      <c r="Y16" s="254"/>
      <c r="Z16" s="254"/>
      <c r="AA16" s="254"/>
      <c r="AB16" s="254"/>
      <c r="AC16" s="254"/>
      <c r="AD16" s="254"/>
      <c r="AE16" s="254"/>
      <c r="AF16" s="254"/>
      <c r="AG16" s="254"/>
      <c r="AH16" s="254"/>
      <c r="AI16" s="254"/>
      <c r="AJ16" s="254"/>
      <c r="AK16" s="254"/>
      <c r="AL16" s="254"/>
    </row>
    <row r="17" spans="1:38" s="163" customFormat="1" ht="17.25" customHeight="1">
      <c r="A17" s="189" t="s">
        <v>1163</v>
      </c>
      <c r="B17" s="252"/>
      <c r="C17" s="252"/>
      <c r="D17" s="254"/>
      <c r="E17" s="254"/>
      <c r="F17" s="254"/>
      <c r="G17" s="254"/>
      <c r="H17" s="254"/>
      <c r="I17" s="254"/>
      <c r="J17" s="256"/>
      <c r="K17" s="254"/>
      <c r="L17" s="256"/>
      <c r="M17" s="256"/>
      <c r="N17" s="256"/>
      <c r="O17" s="254"/>
      <c r="P17" s="254"/>
      <c r="Q17" s="254"/>
      <c r="R17" s="254"/>
      <c r="S17" s="256"/>
      <c r="T17" s="256"/>
      <c r="U17" s="256"/>
      <c r="V17" s="256"/>
      <c r="W17" s="254"/>
      <c r="X17" s="254"/>
      <c r="Y17" s="254"/>
      <c r="Z17" s="254"/>
      <c r="AA17" s="254"/>
      <c r="AB17" s="254"/>
      <c r="AC17" s="254"/>
      <c r="AD17" s="254"/>
      <c r="AE17" s="254"/>
      <c r="AF17" s="254"/>
      <c r="AG17" s="254"/>
      <c r="AH17" s="254"/>
      <c r="AI17" s="254"/>
      <c r="AJ17" s="254"/>
      <c r="AK17" s="254"/>
      <c r="AL17" s="254"/>
    </row>
    <row r="18" spans="1:38" s="163" customFormat="1" ht="17.25" customHeight="1">
      <c r="A18" s="169" t="s">
        <v>1164</v>
      </c>
      <c r="B18" s="251">
        <f>SUM(C18,'[1]表七(2)'!B18)</f>
        <v>275082</v>
      </c>
      <c r="C18" s="251">
        <f>SUM(D18:AL18)</f>
        <v>275082</v>
      </c>
      <c r="D18" s="255">
        <f aca="true" t="shared" si="2" ref="D18:AH18">SUM(D19:D23)</f>
        <v>-1297</v>
      </c>
      <c r="E18" s="255">
        <f t="shared" si="2"/>
        <v>128873</v>
      </c>
      <c r="F18" s="255">
        <f t="shared" si="2"/>
        <v>11447</v>
      </c>
      <c r="G18" s="255">
        <f t="shared" si="2"/>
        <v>2433</v>
      </c>
      <c r="H18" s="255">
        <f t="shared" si="2"/>
        <v>0</v>
      </c>
      <c r="I18" s="255">
        <f t="shared" si="2"/>
        <v>78</v>
      </c>
      <c r="J18" s="255">
        <f t="shared" si="2"/>
        <v>1880</v>
      </c>
      <c r="K18" s="255">
        <f t="shared" si="2"/>
        <v>15854</v>
      </c>
      <c r="L18" s="255">
        <f t="shared" si="2"/>
        <v>16388</v>
      </c>
      <c r="M18" s="255">
        <f t="shared" si="2"/>
        <v>1767</v>
      </c>
      <c r="N18" s="255">
        <f t="shared" si="2"/>
        <v>0</v>
      </c>
      <c r="O18" s="255">
        <f t="shared" si="2"/>
        <v>0</v>
      </c>
      <c r="P18" s="255">
        <f t="shared" si="2"/>
        <v>33907</v>
      </c>
      <c r="Q18" s="255"/>
      <c r="R18" s="255"/>
      <c r="S18" s="255"/>
      <c r="T18" s="255">
        <f t="shared" si="2"/>
        <v>1340</v>
      </c>
      <c r="U18" s="255">
        <f t="shared" si="2"/>
        <v>742</v>
      </c>
      <c r="V18" s="255">
        <f t="shared" si="2"/>
        <v>0</v>
      </c>
      <c r="W18" s="255">
        <f t="shared" si="2"/>
        <v>0</v>
      </c>
      <c r="X18" s="255">
        <f t="shared" si="2"/>
        <v>21698</v>
      </c>
      <c r="Y18" s="255">
        <f t="shared" si="2"/>
        <v>15329</v>
      </c>
      <c r="Z18" s="255">
        <f t="shared" si="2"/>
        <v>2917</v>
      </c>
      <c r="AA18" s="255">
        <f t="shared" si="2"/>
        <v>0</v>
      </c>
      <c r="AB18" s="255">
        <f t="shared" si="2"/>
        <v>7248</v>
      </c>
      <c r="AC18" s="255">
        <f t="shared" si="2"/>
        <v>2605</v>
      </c>
      <c r="AD18" s="255">
        <f t="shared" si="2"/>
        <v>0</v>
      </c>
      <c r="AE18" s="255">
        <f t="shared" si="2"/>
        <v>0</v>
      </c>
      <c r="AF18" s="255">
        <f t="shared" si="2"/>
        <v>0</v>
      </c>
      <c r="AG18" s="255">
        <f t="shared" si="2"/>
        <v>0</v>
      </c>
      <c r="AH18" s="255">
        <f t="shared" si="2"/>
        <v>11873</v>
      </c>
      <c r="AI18" s="255"/>
      <c r="AJ18" s="255"/>
      <c r="AK18" s="255"/>
      <c r="AL18" s="255"/>
    </row>
    <row r="19" spans="1:38" s="163" customFormat="1" ht="15.75" customHeight="1">
      <c r="A19" s="187" t="s">
        <v>1165</v>
      </c>
      <c r="B19" s="252"/>
      <c r="C19" s="252"/>
      <c r="D19" s="254"/>
      <c r="E19" s="254"/>
      <c r="F19" s="254"/>
      <c r="G19" s="254"/>
      <c r="H19" s="254"/>
      <c r="I19" s="254"/>
      <c r="J19" s="256"/>
      <c r="K19" s="254"/>
      <c r="L19" s="256"/>
      <c r="M19" s="256"/>
      <c r="N19" s="256"/>
      <c r="O19" s="254"/>
      <c r="P19" s="254"/>
      <c r="Q19" s="254"/>
      <c r="R19" s="254"/>
      <c r="S19" s="256"/>
      <c r="T19" s="256"/>
      <c r="U19" s="256"/>
      <c r="V19" s="256"/>
      <c r="W19" s="254"/>
      <c r="X19" s="254"/>
      <c r="Y19" s="254"/>
      <c r="Z19" s="254"/>
      <c r="AA19" s="254"/>
      <c r="AB19" s="254"/>
      <c r="AC19" s="254"/>
      <c r="AD19" s="254"/>
      <c r="AE19" s="254"/>
      <c r="AF19" s="254"/>
      <c r="AG19" s="254"/>
      <c r="AH19" s="254"/>
      <c r="AI19" s="254"/>
      <c r="AJ19" s="254"/>
      <c r="AK19" s="254"/>
      <c r="AL19" s="254"/>
    </row>
    <row r="20" spans="1:38" s="163" customFormat="1" ht="15.75" customHeight="1">
      <c r="A20" s="187" t="s">
        <v>1190</v>
      </c>
      <c r="B20" s="252"/>
      <c r="C20" s="252"/>
      <c r="D20" s="254"/>
      <c r="E20" s="254"/>
      <c r="F20" s="254"/>
      <c r="G20" s="254"/>
      <c r="H20" s="254"/>
      <c r="I20" s="254"/>
      <c r="J20" s="256"/>
      <c r="K20" s="254"/>
      <c r="L20" s="256"/>
      <c r="M20" s="256"/>
      <c r="N20" s="256"/>
      <c r="O20" s="254"/>
      <c r="P20" s="254"/>
      <c r="Q20" s="254"/>
      <c r="R20" s="254"/>
      <c r="S20" s="256"/>
      <c r="T20" s="256"/>
      <c r="U20" s="256"/>
      <c r="V20" s="256"/>
      <c r="W20" s="254"/>
      <c r="X20" s="254"/>
      <c r="Y20" s="254"/>
      <c r="Z20" s="254"/>
      <c r="AA20" s="254"/>
      <c r="AB20" s="254"/>
      <c r="AC20" s="254"/>
      <c r="AD20" s="254"/>
      <c r="AE20" s="254"/>
      <c r="AF20" s="254"/>
      <c r="AG20" s="254"/>
      <c r="AH20" s="254"/>
      <c r="AI20" s="254"/>
      <c r="AJ20" s="254"/>
      <c r="AK20" s="254"/>
      <c r="AL20" s="254"/>
    </row>
    <row r="21" spans="1:38" s="163" customFormat="1" ht="15.75" customHeight="1">
      <c r="A21" s="187" t="s">
        <v>1191</v>
      </c>
      <c r="B21" s="252"/>
      <c r="C21" s="252"/>
      <c r="D21" s="254"/>
      <c r="E21" s="254"/>
      <c r="F21" s="254"/>
      <c r="G21" s="254"/>
      <c r="H21" s="254"/>
      <c r="I21" s="254"/>
      <c r="J21" s="256"/>
      <c r="K21" s="254"/>
      <c r="L21" s="256"/>
      <c r="M21" s="256"/>
      <c r="N21" s="256"/>
      <c r="O21" s="254"/>
      <c r="P21" s="254"/>
      <c r="Q21" s="254"/>
      <c r="R21" s="254"/>
      <c r="S21" s="256"/>
      <c r="T21" s="256"/>
      <c r="U21" s="256"/>
      <c r="V21" s="256"/>
      <c r="W21" s="254"/>
      <c r="X21" s="254"/>
      <c r="Y21" s="254"/>
      <c r="Z21" s="254"/>
      <c r="AA21" s="254"/>
      <c r="AB21" s="254"/>
      <c r="AC21" s="254"/>
      <c r="AD21" s="254"/>
      <c r="AE21" s="254"/>
      <c r="AF21" s="254"/>
      <c r="AG21" s="254"/>
      <c r="AH21" s="254"/>
      <c r="AI21" s="254"/>
      <c r="AJ21" s="254"/>
      <c r="AK21" s="254"/>
      <c r="AL21" s="254"/>
    </row>
    <row r="22" spans="1:38" s="163" customFormat="1" ht="15.75" customHeight="1">
      <c r="A22" s="187" t="s">
        <v>1192</v>
      </c>
      <c r="B22" s="252"/>
      <c r="C22" s="252"/>
      <c r="D22" s="254"/>
      <c r="E22" s="254"/>
      <c r="F22" s="254"/>
      <c r="G22" s="254"/>
      <c r="H22" s="254"/>
      <c r="I22" s="254"/>
      <c r="J22" s="256"/>
      <c r="K22" s="254"/>
      <c r="L22" s="256"/>
      <c r="M22" s="256"/>
      <c r="N22" s="256"/>
      <c r="O22" s="254"/>
      <c r="P22" s="254"/>
      <c r="Q22" s="254"/>
      <c r="R22" s="254"/>
      <c r="S22" s="256"/>
      <c r="T22" s="256"/>
      <c r="U22" s="256"/>
      <c r="V22" s="256"/>
      <c r="W22" s="254"/>
      <c r="X22" s="254"/>
      <c r="Y22" s="254"/>
      <c r="Z22" s="254"/>
      <c r="AA22" s="254"/>
      <c r="AB22" s="254"/>
      <c r="AC22" s="254"/>
      <c r="AD22" s="254"/>
      <c r="AE22" s="254"/>
      <c r="AF22" s="254"/>
      <c r="AG22" s="254"/>
      <c r="AH22" s="254"/>
      <c r="AI22" s="254"/>
      <c r="AJ22" s="254"/>
      <c r="AK22" s="254"/>
      <c r="AL22" s="254"/>
    </row>
    <row r="23" spans="1:38" s="163" customFormat="1" ht="15.75" customHeight="1">
      <c r="A23" s="187" t="s">
        <v>1193</v>
      </c>
      <c r="B23" s="252">
        <f>SUM(C23,'[1]表七(2)'!B23)</f>
        <v>275082</v>
      </c>
      <c r="C23" s="252">
        <f>SUM(D23:AL23)</f>
        <v>275082</v>
      </c>
      <c r="D23" s="254">
        <v>-1297</v>
      </c>
      <c r="E23" s="254">
        <v>128873</v>
      </c>
      <c r="F23" s="254">
        <v>11447</v>
      </c>
      <c r="G23" s="254">
        <v>2433</v>
      </c>
      <c r="H23" s="254"/>
      <c r="I23" s="254">
        <v>78</v>
      </c>
      <c r="J23" s="254">
        <v>1880</v>
      </c>
      <c r="K23" s="254">
        <v>15854</v>
      </c>
      <c r="L23" s="254">
        <v>16388</v>
      </c>
      <c r="M23" s="254">
        <v>1767</v>
      </c>
      <c r="N23" s="256"/>
      <c r="O23" s="254"/>
      <c r="P23" s="254">
        <v>33907</v>
      </c>
      <c r="Q23" s="254"/>
      <c r="R23" s="254"/>
      <c r="S23" s="256"/>
      <c r="T23" s="254">
        <v>1340</v>
      </c>
      <c r="U23" s="254">
        <v>742</v>
      </c>
      <c r="V23" s="256"/>
      <c r="W23" s="254"/>
      <c r="X23" s="254">
        <v>21698</v>
      </c>
      <c r="Y23" s="254">
        <v>15329</v>
      </c>
      <c r="Z23" s="254">
        <v>2917</v>
      </c>
      <c r="AA23" s="254"/>
      <c r="AB23" s="254">
        <v>7248</v>
      </c>
      <c r="AC23" s="254">
        <v>2605</v>
      </c>
      <c r="AD23" s="254"/>
      <c r="AE23" s="254"/>
      <c r="AF23" s="254"/>
      <c r="AG23" s="254"/>
      <c r="AH23" s="254">
        <v>11873</v>
      </c>
      <c r="AI23" s="254"/>
      <c r="AJ23" s="254"/>
      <c r="AK23" s="254"/>
      <c r="AL23" s="254"/>
    </row>
    <row r="24" spans="1:38" s="163" customFormat="1" ht="15.75" customHeight="1">
      <c r="A24" s="169" t="s">
        <v>1194</v>
      </c>
      <c r="B24" s="251"/>
      <c r="C24" s="251"/>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row>
    <row r="25" spans="1:38" s="163" customFormat="1" ht="15.75" customHeight="1">
      <c r="A25" s="187" t="s">
        <v>1195</v>
      </c>
      <c r="B25" s="252"/>
      <c r="C25" s="252"/>
      <c r="D25" s="254"/>
      <c r="E25" s="254"/>
      <c r="F25" s="254"/>
      <c r="G25" s="254"/>
      <c r="H25" s="254"/>
      <c r="I25" s="254"/>
      <c r="J25" s="256"/>
      <c r="K25" s="254"/>
      <c r="L25" s="256"/>
      <c r="M25" s="256"/>
      <c r="N25" s="256"/>
      <c r="O25" s="254"/>
      <c r="P25" s="254"/>
      <c r="Q25" s="254"/>
      <c r="R25" s="254"/>
      <c r="S25" s="256"/>
      <c r="T25" s="256"/>
      <c r="U25" s="256"/>
      <c r="V25" s="256"/>
      <c r="W25" s="254"/>
      <c r="X25" s="254"/>
      <c r="Y25" s="254"/>
      <c r="Z25" s="254"/>
      <c r="AA25" s="254"/>
      <c r="AB25" s="254"/>
      <c r="AC25" s="254"/>
      <c r="AD25" s="254"/>
      <c r="AE25" s="254"/>
      <c r="AF25" s="254"/>
      <c r="AG25" s="254"/>
      <c r="AH25" s="254"/>
      <c r="AI25" s="254"/>
      <c r="AJ25" s="254"/>
      <c r="AK25" s="254"/>
      <c r="AL25" s="254"/>
    </row>
    <row r="26" spans="1:38" s="163" customFormat="1" ht="15.75" customHeight="1">
      <c r="A26" s="187" t="s">
        <v>1196</v>
      </c>
      <c r="B26" s="252"/>
      <c r="C26" s="252"/>
      <c r="D26" s="254"/>
      <c r="E26" s="254"/>
      <c r="F26" s="254"/>
      <c r="G26" s="254"/>
      <c r="H26" s="254"/>
      <c r="I26" s="254"/>
      <c r="J26" s="256"/>
      <c r="K26" s="254"/>
      <c r="L26" s="256"/>
      <c r="M26" s="256"/>
      <c r="N26" s="256"/>
      <c r="O26" s="254"/>
      <c r="P26" s="254"/>
      <c r="Q26" s="254"/>
      <c r="R26" s="254"/>
      <c r="S26" s="256"/>
      <c r="T26" s="256"/>
      <c r="U26" s="256"/>
      <c r="V26" s="256"/>
      <c r="W26" s="254"/>
      <c r="X26" s="254"/>
      <c r="Y26" s="254"/>
      <c r="Z26" s="254"/>
      <c r="AA26" s="254"/>
      <c r="AB26" s="254"/>
      <c r="AC26" s="254"/>
      <c r="AD26" s="254"/>
      <c r="AE26" s="254"/>
      <c r="AF26" s="254"/>
      <c r="AG26" s="254"/>
      <c r="AH26" s="254"/>
      <c r="AI26" s="254"/>
      <c r="AJ26" s="254"/>
      <c r="AK26" s="254"/>
      <c r="AL26" s="254"/>
    </row>
    <row r="27" spans="1:38" s="163" customFormat="1" ht="15.75" customHeight="1">
      <c r="A27" s="187" t="s">
        <v>1197</v>
      </c>
      <c r="B27" s="252"/>
      <c r="C27" s="252"/>
      <c r="D27" s="254"/>
      <c r="E27" s="254"/>
      <c r="F27" s="254"/>
      <c r="G27" s="254"/>
      <c r="H27" s="254"/>
      <c r="I27" s="254"/>
      <c r="J27" s="256"/>
      <c r="K27" s="254"/>
      <c r="L27" s="256"/>
      <c r="M27" s="256"/>
      <c r="N27" s="256"/>
      <c r="O27" s="254"/>
      <c r="P27" s="254"/>
      <c r="Q27" s="254"/>
      <c r="R27" s="254"/>
      <c r="S27" s="256"/>
      <c r="T27" s="256"/>
      <c r="U27" s="256"/>
      <c r="V27" s="256"/>
      <c r="W27" s="254"/>
      <c r="X27" s="254"/>
      <c r="Y27" s="254"/>
      <c r="Z27" s="254"/>
      <c r="AA27" s="254"/>
      <c r="AB27" s="254"/>
      <c r="AC27" s="254"/>
      <c r="AD27" s="254"/>
      <c r="AE27" s="254"/>
      <c r="AF27" s="254"/>
      <c r="AG27" s="254"/>
      <c r="AH27" s="254"/>
      <c r="AI27" s="254"/>
      <c r="AJ27" s="254"/>
      <c r="AK27" s="254"/>
      <c r="AL27" s="254"/>
    </row>
    <row r="28" spans="1:38" s="163" customFormat="1" ht="15.75" customHeight="1">
      <c r="A28" s="169" t="s">
        <v>1198</v>
      </c>
      <c r="B28" s="251"/>
      <c r="C28" s="251"/>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row>
    <row r="29" spans="1:38" s="163" customFormat="1" ht="15.75" customHeight="1">
      <c r="A29" s="187" t="s">
        <v>1199</v>
      </c>
      <c r="B29" s="252"/>
      <c r="C29" s="252"/>
      <c r="D29" s="254"/>
      <c r="E29" s="254"/>
      <c r="F29" s="254"/>
      <c r="G29" s="254"/>
      <c r="H29" s="254"/>
      <c r="I29" s="254"/>
      <c r="J29" s="256"/>
      <c r="K29" s="254"/>
      <c r="L29" s="256"/>
      <c r="M29" s="256"/>
      <c r="N29" s="256"/>
      <c r="O29" s="254"/>
      <c r="P29" s="254"/>
      <c r="Q29" s="254"/>
      <c r="R29" s="254"/>
      <c r="S29" s="256"/>
      <c r="T29" s="256"/>
      <c r="U29" s="256"/>
      <c r="V29" s="256"/>
      <c r="W29" s="254"/>
      <c r="X29" s="254"/>
      <c r="Y29" s="254"/>
      <c r="Z29" s="254"/>
      <c r="AA29" s="254"/>
      <c r="AB29" s="254"/>
      <c r="AC29" s="254"/>
      <c r="AD29" s="254"/>
      <c r="AE29" s="254"/>
      <c r="AF29" s="254"/>
      <c r="AG29" s="254"/>
      <c r="AH29" s="254"/>
      <c r="AI29" s="254"/>
      <c r="AJ29" s="254"/>
      <c r="AK29" s="254"/>
      <c r="AL29" s="254"/>
    </row>
    <row r="30" spans="1:38" s="163" customFormat="1" ht="15.75" customHeight="1">
      <c r="A30" s="187" t="s">
        <v>1200</v>
      </c>
      <c r="B30" s="252"/>
      <c r="C30" s="252"/>
      <c r="D30" s="254"/>
      <c r="E30" s="254"/>
      <c r="F30" s="254"/>
      <c r="G30" s="254"/>
      <c r="H30" s="254"/>
      <c r="I30" s="254"/>
      <c r="J30" s="256"/>
      <c r="K30" s="254"/>
      <c r="L30" s="256"/>
      <c r="M30" s="256"/>
      <c r="N30" s="256"/>
      <c r="O30" s="254"/>
      <c r="P30" s="254"/>
      <c r="Q30" s="254"/>
      <c r="R30" s="254"/>
      <c r="S30" s="256"/>
      <c r="T30" s="256"/>
      <c r="U30" s="256"/>
      <c r="V30" s="256"/>
      <c r="W30" s="254"/>
      <c r="X30" s="254"/>
      <c r="Y30" s="254"/>
      <c r="Z30" s="254"/>
      <c r="AA30" s="254"/>
      <c r="AB30" s="254"/>
      <c r="AC30" s="254"/>
      <c r="AD30" s="254"/>
      <c r="AE30" s="254"/>
      <c r="AF30" s="254"/>
      <c r="AG30" s="254"/>
      <c r="AH30" s="254"/>
      <c r="AI30" s="254"/>
      <c r="AJ30" s="254"/>
      <c r="AK30" s="254"/>
      <c r="AL30" s="254"/>
    </row>
    <row r="31" spans="1:38" s="163" customFormat="1" ht="15.75" customHeight="1">
      <c r="A31" s="187" t="s">
        <v>1201</v>
      </c>
      <c r="B31" s="252"/>
      <c r="C31" s="252"/>
      <c r="D31" s="254"/>
      <c r="E31" s="254"/>
      <c r="F31" s="254"/>
      <c r="G31" s="254"/>
      <c r="H31" s="254"/>
      <c r="I31" s="254"/>
      <c r="J31" s="256"/>
      <c r="K31" s="254"/>
      <c r="L31" s="256"/>
      <c r="M31" s="256"/>
      <c r="N31" s="256"/>
      <c r="O31" s="254"/>
      <c r="P31" s="254"/>
      <c r="Q31" s="254"/>
      <c r="R31" s="254"/>
      <c r="S31" s="256"/>
      <c r="T31" s="256"/>
      <c r="U31" s="256"/>
      <c r="V31" s="256"/>
      <c r="W31" s="254"/>
      <c r="X31" s="254"/>
      <c r="Y31" s="254"/>
      <c r="Z31" s="254"/>
      <c r="AA31" s="254"/>
      <c r="AB31" s="254"/>
      <c r="AC31" s="254"/>
      <c r="AD31" s="254"/>
      <c r="AE31" s="254"/>
      <c r="AF31" s="254"/>
      <c r="AG31" s="254"/>
      <c r="AH31" s="254"/>
      <c r="AI31" s="254"/>
      <c r="AJ31" s="254"/>
      <c r="AK31" s="254"/>
      <c r="AL31" s="254"/>
    </row>
    <row r="32" spans="1:38" s="163" customFormat="1" ht="15.75" customHeight="1">
      <c r="A32" s="187" t="s">
        <v>1202</v>
      </c>
      <c r="B32" s="252"/>
      <c r="C32" s="252"/>
      <c r="D32" s="254"/>
      <c r="E32" s="254"/>
      <c r="F32" s="254"/>
      <c r="G32" s="254"/>
      <c r="H32" s="254"/>
      <c r="I32" s="254"/>
      <c r="J32" s="256"/>
      <c r="K32" s="254"/>
      <c r="L32" s="256"/>
      <c r="M32" s="256"/>
      <c r="N32" s="256"/>
      <c r="O32" s="254"/>
      <c r="P32" s="254"/>
      <c r="Q32" s="254"/>
      <c r="R32" s="254"/>
      <c r="S32" s="256"/>
      <c r="T32" s="256"/>
      <c r="U32" s="256"/>
      <c r="V32" s="256"/>
      <c r="W32" s="254"/>
      <c r="X32" s="254"/>
      <c r="Y32" s="254"/>
      <c r="Z32" s="254"/>
      <c r="AA32" s="254"/>
      <c r="AB32" s="254"/>
      <c r="AC32" s="254"/>
      <c r="AD32" s="254"/>
      <c r="AE32" s="254"/>
      <c r="AF32" s="254"/>
      <c r="AG32" s="254"/>
      <c r="AH32" s="254"/>
      <c r="AI32" s="254"/>
      <c r="AJ32" s="254"/>
      <c r="AK32" s="254"/>
      <c r="AL32" s="254"/>
    </row>
    <row r="33" spans="1:38" s="163" customFormat="1" ht="15.75" customHeight="1">
      <c r="A33" s="187" t="s">
        <v>1203</v>
      </c>
      <c r="B33" s="252"/>
      <c r="C33" s="252"/>
      <c r="D33" s="254"/>
      <c r="E33" s="254"/>
      <c r="F33" s="254"/>
      <c r="G33" s="254"/>
      <c r="H33" s="254"/>
      <c r="I33" s="254"/>
      <c r="J33" s="256"/>
      <c r="K33" s="254"/>
      <c r="L33" s="256"/>
      <c r="M33" s="256"/>
      <c r="N33" s="256"/>
      <c r="O33" s="254"/>
      <c r="P33" s="254"/>
      <c r="Q33" s="254"/>
      <c r="R33" s="254"/>
      <c r="S33" s="256"/>
      <c r="T33" s="256"/>
      <c r="U33" s="256"/>
      <c r="V33" s="256"/>
      <c r="W33" s="254"/>
      <c r="X33" s="254"/>
      <c r="Y33" s="254"/>
      <c r="Z33" s="254"/>
      <c r="AA33" s="254"/>
      <c r="AB33" s="254"/>
      <c r="AC33" s="254"/>
      <c r="AD33" s="254"/>
      <c r="AE33" s="254"/>
      <c r="AF33" s="254"/>
      <c r="AG33" s="254"/>
      <c r="AH33" s="254"/>
      <c r="AI33" s="254"/>
      <c r="AJ33" s="254"/>
      <c r="AK33" s="254"/>
      <c r="AL33" s="254"/>
    </row>
  </sheetData>
  <sheetProtection/>
  <mergeCells count="5">
    <mergeCell ref="A2:AL2"/>
    <mergeCell ref="A3:AL3"/>
    <mergeCell ref="A4:A5"/>
    <mergeCell ref="B4:B5"/>
    <mergeCell ref="C4:AL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W33"/>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T20" sqref="T20"/>
    </sheetView>
  </sheetViews>
  <sheetFormatPr defaultColWidth="5.75390625" defaultRowHeight="14.25"/>
  <cols>
    <col min="1" max="1" width="12.875" style="176" customWidth="1"/>
    <col min="2" max="2" width="7.375" style="176" customWidth="1"/>
    <col min="3" max="10" width="5.625" style="176" customWidth="1"/>
    <col min="11" max="11" width="5.625" style="257" customWidth="1"/>
    <col min="12" max="15" width="5.625" style="176" customWidth="1"/>
    <col min="16" max="16" width="5.625" style="257" customWidth="1"/>
    <col min="17" max="22" width="5.625" style="176" customWidth="1"/>
    <col min="23" max="23" width="9.375" style="176" customWidth="1"/>
    <col min="24" max="16384" width="5.75390625" style="176" customWidth="1"/>
  </cols>
  <sheetData>
    <row r="1" ht="14.25">
      <c r="A1" s="135" t="s">
        <v>1166</v>
      </c>
    </row>
    <row r="2" spans="1:23" ht="33.75" customHeight="1">
      <c r="A2" s="258" t="s">
        <v>1530</v>
      </c>
      <c r="B2" s="331" t="s">
        <v>1248</v>
      </c>
      <c r="C2" s="331"/>
      <c r="D2" s="331"/>
      <c r="E2" s="331"/>
      <c r="F2" s="331"/>
      <c r="G2" s="331"/>
      <c r="H2" s="331"/>
      <c r="I2" s="331"/>
      <c r="J2" s="331"/>
      <c r="K2" s="331"/>
      <c r="L2" s="331"/>
      <c r="M2" s="331"/>
      <c r="N2" s="331"/>
      <c r="O2" s="331"/>
      <c r="P2" s="331"/>
      <c r="Q2" s="331"/>
      <c r="R2" s="331"/>
      <c r="S2" s="331"/>
      <c r="T2" s="331"/>
      <c r="U2" s="331"/>
      <c r="V2" s="259"/>
      <c r="W2" s="258"/>
    </row>
    <row r="3" spans="1:23" ht="16.5" customHeight="1">
      <c r="A3" s="156"/>
      <c r="B3" s="332"/>
      <c r="C3" s="332"/>
      <c r="D3" s="332"/>
      <c r="E3" s="332"/>
      <c r="F3" s="332"/>
      <c r="G3" s="332"/>
      <c r="H3" s="332"/>
      <c r="I3" s="332"/>
      <c r="J3" s="332"/>
      <c r="K3" s="332"/>
      <c r="L3" s="332"/>
      <c r="M3" s="332"/>
      <c r="N3" s="332"/>
      <c r="O3" s="332"/>
      <c r="P3" s="332"/>
      <c r="Q3" s="332"/>
      <c r="R3" s="332"/>
      <c r="S3" s="332"/>
      <c r="T3" s="332"/>
      <c r="U3" s="332"/>
      <c r="V3" s="260"/>
      <c r="W3" s="156" t="s">
        <v>122</v>
      </c>
    </row>
    <row r="4" spans="1:23" ht="31.5" customHeight="1">
      <c r="A4" s="318" t="s">
        <v>1124</v>
      </c>
      <c r="B4" s="330" t="s">
        <v>1167</v>
      </c>
      <c r="C4" s="330"/>
      <c r="D4" s="330"/>
      <c r="E4" s="330"/>
      <c r="F4" s="330"/>
      <c r="G4" s="330"/>
      <c r="H4" s="330"/>
      <c r="I4" s="330"/>
      <c r="J4" s="330"/>
      <c r="K4" s="330"/>
      <c r="L4" s="330"/>
      <c r="M4" s="330"/>
      <c r="N4" s="330"/>
      <c r="O4" s="330"/>
      <c r="P4" s="330"/>
      <c r="Q4" s="330"/>
      <c r="R4" s="330"/>
      <c r="S4" s="330"/>
      <c r="T4" s="330"/>
      <c r="U4" s="330"/>
      <c r="V4" s="330"/>
      <c r="W4" s="330"/>
    </row>
    <row r="5" spans="1:23" s="179" customFormat="1" ht="72.75" customHeight="1">
      <c r="A5" s="320"/>
      <c r="B5" s="180" t="s">
        <v>1168</v>
      </c>
      <c r="C5" s="160" t="s">
        <v>1208</v>
      </c>
      <c r="D5" s="160" t="s">
        <v>1209</v>
      </c>
      <c r="E5" s="160" t="s">
        <v>1210</v>
      </c>
      <c r="F5" s="160" t="s">
        <v>1211</v>
      </c>
      <c r="G5" s="160" t="s">
        <v>1212</v>
      </c>
      <c r="H5" s="160" t="s">
        <v>1213</v>
      </c>
      <c r="I5" s="160" t="s">
        <v>1214</v>
      </c>
      <c r="J5" s="160" t="s">
        <v>1215</v>
      </c>
      <c r="K5" s="160" t="s">
        <v>1169</v>
      </c>
      <c r="L5" s="160" t="s">
        <v>1170</v>
      </c>
      <c r="M5" s="160" t="s">
        <v>1171</v>
      </c>
      <c r="N5" s="160" t="s">
        <v>1219</v>
      </c>
      <c r="O5" s="160" t="s">
        <v>1220</v>
      </c>
      <c r="P5" s="160" t="s">
        <v>1221</v>
      </c>
      <c r="Q5" s="160" t="s">
        <v>1222</v>
      </c>
      <c r="R5" s="160" t="s">
        <v>1223</v>
      </c>
      <c r="S5" s="160" t="s">
        <v>1172</v>
      </c>
      <c r="T5" s="160" t="s">
        <v>1173</v>
      </c>
      <c r="U5" s="160" t="s">
        <v>1225</v>
      </c>
      <c r="V5" s="160" t="s">
        <v>1226</v>
      </c>
      <c r="W5" s="160" t="s">
        <v>1174</v>
      </c>
    </row>
    <row r="6" spans="1:23" s="163" customFormat="1" ht="17.25" customHeight="1">
      <c r="A6" s="261" t="s">
        <v>1152</v>
      </c>
      <c r="B6" s="262"/>
      <c r="C6" s="262"/>
      <c r="D6" s="262"/>
      <c r="E6" s="262"/>
      <c r="F6" s="262"/>
      <c r="G6" s="262"/>
      <c r="H6" s="262"/>
      <c r="I6" s="262"/>
      <c r="J6" s="262"/>
      <c r="K6" s="262"/>
      <c r="L6" s="262"/>
      <c r="M6" s="262"/>
      <c r="N6" s="262"/>
      <c r="O6" s="262"/>
      <c r="P6" s="262"/>
      <c r="Q6" s="262"/>
      <c r="R6" s="262"/>
      <c r="S6" s="262"/>
      <c r="T6" s="262"/>
      <c r="U6" s="262"/>
      <c r="V6" s="262"/>
      <c r="W6" s="262"/>
    </row>
    <row r="7" spans="1:23" s="163" customFormat="1" ht="17.25" customHeight="1">
      <c r="A7" s="185" t="s">
        <v>1153</v>
      </c>
      <c r="B7" s="186"/>
      <c r="C7" s="186"/>
      <c r="D7" s="186"/>
      <c r="E7" s="186"/>
      <c r="F7" s="186"/>
      <c r="G7" s="186"/>
      <c r="H7" s="186"/>
      <c r="I7" s="186"/>
      <c r="J7" s="186"/>
      <c r="K7" s="263"/>
      <c r="L7" s="186"/>
      <c r="M7" s="186"/>
      <c r="N7" s="186"/>
      <c r="O7" s="186"/>
      <c r="P7" s="263"/>
      <c r="Q7" s="186"/>
      <c r="R7" s="186"/>
      <c r="S7" s="186"/>
      <c r="T7" s="186"/>
      <c r="U7" s="186"/>
      <c r="V7" s="186"/>
      <c r="W7" s="186"/>
    </row>
    <row r="8" spans="1:23" s="163" customFormat="1" ht="17.25" customHeight="1">
      <c r="A8" s="264" t="s">
        <v>1154</v>
      </c>
      <c r="B8" s="262"/>
      <c r="C8" s="262"/>
      <c r="D8" s="262"/>
      <c r="E8" s="262"/>
      <c r="F8" s="262"/>
      <c r="G8" s="262"/>
      <c r="H8" s="262"/>
      <c r="I8" s="262"/>
      <c r="J8" s="262"/>
      <c r="K8" s="265"/>
      <c r="L8" s="262"/>
      <c r="M8" s="262"/>
      <c r="N8" s="262"/>
      <c r="O8" s="262"/>
      <c r="P8" s="265"/>
      <c r="Q8" s="262"/>
      <c r="R8" s="262"/>
      <c r="S8" s="262"/>
      <c r="T8" s="262"/>
      <c r="U8" s="262"/>
      <c r="V8" s="262"/>
      <c r="W8" s="262"/>
    </row>
    <row r="9" spans="1:23" s="163" customFormat="1" ht="17.25" customHeight="1">
      <c r="A9" s="261" t="s">
        <v>1155</v>
      </c>
      <c r="B9" s="262"/>
      <c r="C9" s="266"/>
      <c r="D9" s="266"/>
      <c r="E9" s="266"/>
      <c r="F9" s="266"/>
      <c r="G9" s="266"/>
      <c r="H9" s="266"/>
      <c r="I9" s="266"/>
      <c r="J9" s="266"/>
      <c r="K9" s="266"/>
      <c r="L9" s="266"/>
      <c r="M9" s="266"/>
      <c r="N9" s="266"/>
      <c r="O9" s="266"/>
      <c r="P9" s="266"/>
      <c r="Q9" s="266"/>
      <c r="R9" s="266"/>
      <c r="S9" s="266"/>
      <c r="T9" s="266"/>
      <c r="U9" s="266"/>
      <c r="V9" s="266"/>
      <c r="W9" s="266"/>
    </row>
    <row r="10" spans="1:23" s="163" customFormat="1" ht="17.25" customHeight="1">
      <c r="A10" s="185" t="s">
        <v>1156</v>
      </c>
      <c r="B10" s="186"/>
      <c r="C10" s="187"/>
      <c r="D10" s="187"/>
      <c r="E10" s="187"/>
      <c r="F10" s="187"/>
      <c r="G10" s="187"/>
      <c r="H10" s="187"/>
      <c r="I10" s="187"/>
      <c r="J10" s="187"/>
      <c r="K10" s="267"/>
      <c r="L10" s="187"/>
      <c r="M10" s="187"/>
      <c r="N10" s="187"/>
      <c r="O10" s="187"/>
      <c r="P10" s="267"/>
      <c r="Q10" s="187"/>
      <c r="R10" s="187"/>
      <c r="S10" s="187"/>
      <c r="T10" s="187"/>
      <c r="U10" s="187"/>
      <c r="V10" s="187"/>
      <c r="W10" s="187"/>
    </row>
    <row r="11" spans="1:23" s="163" customFormat="1" ht="17.25" customHeight="1">
      <c r="A11" s="185" t="s">
        <v>1157</v>
      </c>
      <c r="B11" s="186"/>
      <c r="C11" s="187"/>
      <c r="D11" s="187"/>
      <c r="E11" s="187"/>
      <c r="F11" s="187"/>
      <c r="G11" s="187"/>
      <c r="H11" s="187"/>
      <c r="I11" s="187"/>
      <c r="J11" s="187"/>
      <c r="K11" s="267"/>
      <c r="L11" s="187"/>
      <c r="M11" s="187"/>
      <c r="N11" s="187"/>
      <c r="O11" s="187"/>
      <c r="P11" s="267"/>
      <c r="Q11" s="187"/>
      <c r="R11" s="187"/>
      <c r="S11" s="187"/>
      <c r="T11" s="187"/>
      <c r="U11" s="187"/>
      <c r="V11" s="187"/>
      <c r="W11" s="187"/>
    </row>
    <row r="12" spans="1:23" s="163" customFormat="1" ht="17.25" customHeight="1">
      <c r="A12" s="188" t="s">
        <v>1158</v>
      </c>
      <c r="B12" s="252"/>
      <c r="C12" s="254"/>
      <c r="D12" s="254"/>
      <c r="E12" s="254"/>
      <c r="F12" s="254"/>
      <c r="G12" s="254"/>
      <c r="H12" s="254"/>
      <c r="I12" s="254"/>
      <c r="J12" s="254"/>
      <c r="K12" s="270"/>
      <c r="L12" s="254"/>
      <c r="M12" s="254"/>
      <c r="N12" s="254"/>
      <c r="O12" s="254"/>
      <c r="P12" s="270"/>
      <c r="Q12" s="254"/>
      <c r="R12" s="254"/>
      <c r="S12" s="254"/>
      <c r="T12" s="254"/>
      <c r="U12" s="254"/>
      <c r="V12" s="254"/>
      <c r="W12" s="254"/>
    </row>
    <row r="13" spans="1:23" s="163" customFormat="1" ht="17.25" customHeight="1">
      <c r="A13" s="188" t="s">
        <v>1159</v>
      </c>
      <c r="B13" s="252"/>
      <c r="C13" s="254"/>
      <c r="D13" s="254"/>
      <c r="E13" s="254"/>
      <c r="F13" s="254"/>
      <c r="G13" s="254"/>
      <c r="H13" s="254"/>
      <c r="I13" s="254"/>
      <c r="J13" s="254"/>
      <c r="K13" s="270"/>
      <c r="L13" s="254"/>
      <c r="M13" s="254"/>
      <c r="N13" s="254"/>
      <c r="O13" s="254"/>
      <c r="P13" s="270"/>
      <c r="Q13" s="254"/>
      <c r="R13" s="254"/>
      <c r="S13" s="254"/>
      <c r="T13" s="254"/>
      <c r="U13" s="254"/>
      <c r="V13" s="254"/>
      <c r="W13" s="254"/>
    </row>
    <row r="14" spans="1:23" s="163" customFormat="1" ht="17.25" customHeight="1">
      <c r="A14" s="268" t="s">
        <v>1160</v>
      </c>
      <c r="B14" s="252"/>
      <c r="C14" s="254"/>
      <c r="D14" s="254"/>
      <c r="E14" s="254"/>
      <c r="F14" s="254"/>
      <c r="G14" s="254"/>
      <c r="H14" s="254"/>
      <c r="I14" s="254"/>
      <c r="J14" s="254"/>
      <c r="K14" s="270"/>
      <c r="L14" s="254"/>
      <c r="M14" s="254"/>
      <c r="N14" s="254"/>
      <c r="O14" s="254"/>
      <c r="P14" s="270"/>
      <c r="Q14" s="254"/>
      <c r="R14" s="254"/>
      <c r="S14" s="254"/>
      <c r="T14" s="254"/>
      <c r="U14" s="254"/>
      <c r="V14" s="254"/>
      <c r="W14" s="254"/>
    </row>
    <row r="15" spans="1:23" s="163" customFormat="1" ht="17.25" customHeight="1">
      <c r="A15" s="269" t="s">
        <v>1161</v>
      </c>
      <c r="B15" s="271"/>
      <c r="C15" s="272"/>
      <c r="D15" s="272"/>
      <c r="E15" s="272"/>
      <c r="F15" s="272"/>
      <c r="G15" s="272"/>
      <c r="H15" s="272"/>
      <c r="I15" s="272"/>
      <c r="J15" s="272"/>
      <c r="K15" s="272"/>
      <c r="L15" s="272"/>
      <c r="M15" s="272"/>
      <c r="N15" s="272"/>
      <c r="O15" s="272"/>
      <c r="P15" s="272"/>
      <c r="Q15" s="272"/>
      <c r="R15" s="272"/>
      <c r="S15" s="272"/>
      <c r="T15" s="272"/>
      <c r="U15" s="272"/>
      <c r="V15" s="272"/>
      <c r="W15" s="272"/>
    </row>
    <row r="16" spans="1:23" s="163" customFormat="1" ht="17.25" customHeight="1">
      <c r="A16" s="185" t="s">
        <v>1162</v>
      </c>
      <c r="B16" s="252"/>
      <c r="C16" s="254"/>
      <c r="D16" s="254"/>
      <c r="E16" s="254"/>
      <c r="F16" s="254"/>
      <c r="G16" s="254"/>
      <c r="H16" s="254"/>
      <c r="I16" s="254"/>
      <c r="J16" s="254"/>
      <c r="K16" s="270"/>
      <c r="L16" s="254"/>
      <c r="M16" s="254"/>
      <c r="N16" s="254"/>
      <c r="O16" s="254"/>
      <c r="P16" s="270"/>
      <c r="Q16" s="254"/>
      <c r="R16" s="254"/>
      <c r="S16" s="254"/>
      <c r="T16" s="254"/>
      <c r="U16" s="254"/>
      <c r="V16" s="254"/>
      <c r="W16" s="254"/>
    </row>
    <row r="17" spans="1:23" s="163" customFormat="1" ht="17.25" customHeight="1">
      <c r="A17" s="189" t="s">
        <v>1163</v>
      </c>
      <c r="B17" s="252"/>
      <c r="C17" s="254"/>
      <c r="D17" s="254"/>
      <c r="E17" s="254"/>
      <c r="F17" s="254"/>
      <c r="G17" s="254"/>
      <c r="H17" s="254"/>
      <c r="I17" s="254"/>
      <c r="J17" s="254"/>
      <c r="K17" s="270"/>
      <c r="L17" s="254"/>
      <c r="M17" s="254"/>
      <c r="N17" s="254"/>
      <c r="O17" s="254"/>
      <c r="P17" s="270"/>
      <c r="Q17" s="254"/>
      <c r="R17" s="254"/>
      <c r="S17" s="254"/>
      <c r="T17" s="254"/>
      <c r="U17" s="254"/>
      <c r="V17" s="254"/>
      <c r="W17" s="254"/>
    </row>
    <row r="18" spans="1:23" s="163" customFormat="1" ht="17.25" customHeight="1">
      <c r="A18" s="266" t="s">
        <v>1164</v>
      </c>
      <c r="B18" s="271">
        <f>SUM(C18:W18)</f>
        <v>38441</v>
      </c>
      <c r="C18" s="272">
        <f>SUM(C19:C23)</f>
        <v>278</v>
      </c>
      <c r="D18" s="272"/>
      <c r="E18" s="272"/>
      <c r="F18" s="272">
        <f>SUM(F19:F23)</f>
        <v>54</v>
      </c>
      <c r="G18" s="272"/>
      <c r="H18" s="272"/>
      <c r="I18" s="272"/>
      <c r="J18" s="272">
        <f>SUM(J19:J23)</f>
        <v>1496</v>
      </c>
      <c r="K18" s="272">
        <f>SUM(K19:K23)</f>
        <v>0</v>
      </c>
      <c r="L18" s="272">
        <f>SUM(L19:L23)</f>
        <v>0</v>
      </c>
      <c r="M18" s="272">
        <f>SUM(M19:M23)</f>
        <v>0</v>
      </c>
      <c r="N18" s="272">
        <f>SUM(N19:N23)</f>
        <v>31040</v>
      </c>
      <c r="O18" s="272"/>
      <c r="P18" s="272"/>
      <c r="Q18" s="272">
        <f>SUM(Q19:Q23)</f>
        <v>701</v>
      </c>
      <c r="R18" s="272"/>
      <c r="S18" s="272"/>
      <c r="T18" s="272">
        <f>SUM(T19:T23)</f>
        <v>4872</v>
      </c>
      <c r="U18" s="272"/>
      <c r="V18" s="272"/>
      <c r="W18" s="272"/>
    </row>
    <row r="19" spans="1:23" s="163" customFormat="1" ht="15.75" customHeight="1">
      <c r="A19" s="187" t="s">
        <v>1165</v>
      </c>
      <c r="B19" s="252"/>
      <c r="C19" s="254"/>
      <c r="D19" s="254"/>
      <c r="E19" s="254"/>
      <c r="F19" s="254"/>
      <c r="G19" s="254"/>
      <c r="H19" s="254"/>
      <c r="I19" s="254"/>
      <c r="J19" s="254"/>
      <c r="K19" s="270"/>
      <c r="L19" s="254"/>
      <c r="M19" s="254"/>
      <c r="N19" s="254"/>
      <c r="O19" s="254"/>
      <c r="P19" s="270"/>
      <c r="Q19" s="254"/>
      <c r="R19" s="254"/>
      <c r="S19" s="254"/>
      <c r="T19" s="254"/>
      <c r="U19" s="254"/>
      <c r="V19" s="254"/>
      <c r="W19" s="254"/>
    </row>
    <row r="20" spans="1:23" s="163" customFormat="1" ht="15.75" customHeight="1">
      <c r="A20" s="187" t="s">
        <v>1190</v>
      </c>
      <c r="B20" s="252"/>
      <c r="C20" s="254"/>
      <c r="D20" s="254"/>
      <c r="E20" s="254"/>
      <c r="F20" s="254"/>
      <c r="G20" s="254"/>
      <c r="H20" s="254"/>
      <c r="I20" s="254"/>
      <c r="J20" s="254"/>
      <c r="K20" s="270"/>
      <c r="L20" s="254"/>
      <c r="M20" s="254"/>
      <c r="N20" s="254"/>
      <c r="O20" s="254"/>
      <c r="P20" s="270"/>
      <c r="Q20" s="254"/>
      <c r="R20" s="254"/>
      <c r="S20" s="254"/>
      <c r="T20" s="254"/>
      <c r="U20" s="254"/>
      <c r="V20" s="254"/>
      <c r="W20" s="254"/>
    </row>
    <row r="21" spans="1:23" s="163" customFormat="1" ht="15.75" customHeight="1">
      <c r="A21" s="187" t="s">
        <v>1191</v>
      </c>
      <c r="B21" s="252"/>
      <c r="C21" s="254"/>
      <c r="D21" s="254"/>
      <c r="E21" s="254"/>
      <c r="F21" s="254"/>
      <c r="G21" s="254"/>
      <c r="H21" s="254"/>
      <c r="I21" s="254"/>
      <c r="J21" s="254"/>
      <c r="K21" s="270"/>
      <c r="L21" s="254"/>
      <c r="M21" s="254"/>
      <c r="N21" s="254"/>
      <c r="O21" s="254"/>
      <c r="P21" s="270"/>
      <c r="Q21" s="254"/>
      <c r="R21" s="254"/>
      <c r="S21" s="254"/>
      <c r="T21" s="254"/>
      <c r="U21" s="254"/>
      <c r="V21" s="254"/>
      <c r="W21" s="254"/>
    </row>
    <row r="22" spans="1:23" s="163" customFormat="1" ht="15.75" customHeight="1">
      <c r="A22" s="187" t="s">
        <v>1192</v>
      </c>
      <c r="B22" s="252"/>
      <c r="C22" s="254"/>
      <c r="D22" s="254"/>
      <c r="E22" s="254"/>
      <c r="F22" s="254"/>
      <c r="G22" s="254"/>
      <c r="H22" s="254"/>
      <c r="I22" s="254"/>
      <c r="J22" s="254"/>
      <c r="K22" s="270"/>
      <c r="L22" s="254"/>
      <c r="M22" s="254"/>
      <c r="N22" s="254"/>
      <c r="O22" s="254"/>
      <c r="P22" s="270"/>
      <c r="Q22" s="254"/>
      <c r="R22" s="254"/>
      <c r="S22" s="254"/>
      <c r="T22" s="254"/>
      <c r="U22" s="254"/>
      <c r="V22" s="254"/>
      <c r="W22" s="254"/>
    </row>
    <row r="23" spans="1:23" s="163" customFormat="1" ht="15.75" customHeight="1">
      <c r="A23" s="187" t="s">
        <v>1193</v>
      </c>
      <c r="B23" s="252">
        <f>SUM(C23:W23)</f>
        <v>38441</v>
      </c>
      <c r="C23" s="254">
        <v>278</v>
      </c>
      <c r="D23" s="254"/>
      <c r="E23" s="254"/>
      <c r="F23" s="254">
        <v>54</v>
      </c>
      <c r="G23" s="254"/>
      <c r="H23" s="254"/>
      <c r="I23" s="254"/>
      <c r="J23" s="254">
        <v>1496</v>
      </c>
      <c r="K23" s="270"/>
      <c r="L23" s="254"/>
      <c r="M23" s="254"/>
      <c r="N23" s="254">
        <v>31040</v>
      </c>
      <c r="O23" s="254"/>
      <c r="P23" s="270"/>
      <c r="Q23" s="254">
        <v>701</v>
      </c>
      <c r="R23" s="254"/>
      <c r="S23" s="254"/>
      <c r="T23" s="254">
        <v>4872</v>
      </c>
      <c r="U23" s="254"/>
      <c r="V23" s="254"/>
      <c r="W23" s="254"/>
    </row>
    <row r="24" spans="1:23" s="163" customFormat="1" ht="15.75" customHeight="1">
      <c r="A24" s="266" t="s">
        <v>1194</v>
      </c>
      <c r="B24" s="271"/>
      <c r="C24" s="272"/>
      <c r="D24" s="272"/>
      <c r="E24" s="272"/>
      <c r="F24" s="272"/>
      <c r="G24" s="272"/>
      <c r="H24" s="272"/>
      <c r="I24" s="272"/>
      <c r="J24" s="272"/>
      <c r="K24" s="272"/>
      <c r="L24" s="272"/>
      <c r="M24" s="272"/>
      <c r="N24" s="272"/>
      <c r="O24" s="272"/>
      <c r="P24" s="272"/>
      <c r="Q24" s="272"/>
      <c r="R24" s="272"/>
      <c r="S24" s="272"/>
      <c r="T24" s="272"/>
      <c r="U24" s="272"/>
      <c r="V24" s="272"/>
      <c r="W24" s="272"/>
    </row>
    <row r="25" spans="1:23" s="163" customFormat="1" ht="15.75" customHeight="1">
      <c r="A25" s="187" t="s">
        <v>1195</v>
      </c>
      <c r="B25" s="252"/>
      <c r="C25" s="254"/>
      <c r="D25" s="254"/>
      <c r="E25" s="254"/>
      <c r="F25" s="254"/>
      <c r="G25" s="254"/>
      <c r="H25" s="254"/>
      <c r="I25" s="254"/>
      <c r="J25" s="254"/>
      <c r="K25" s="270"/>
      <c r="L25" s="254"/>
      <c r="M25" s="254"/>
      <c r="N25" s="254"/>
      <c r="O25" s="254"/>
      <c r="P25" s="270"/>
      <c r="Q25" s="254"/>
      <c r="R25" s="254"/>
      <c r="S25" s="254"/>
      <c r="T25" s="254"/>
      <c r="U25" s="254"/>
      <c r="V25" s="254"/>
      <c r="W25" s="254"/>
    </row>
    <row r="26" spans="1:23" s="163" customFormat="1" ht="15.75" customHeight="1">
      <c r="A26" s="187" t="s">
        <v>1196</v>
      </c>
      <c r="B26" s="252"/>
      <c r="C26" s="254"/>
      <c r="D26" s="254"/>
      <c r="E26" s="254"/>
      <c r="F26" s="254"/>
      <c r="G26" s="254"/>
      <c r="H26" s="254"/>
      <c r="I26" s="254"/>
      <c r="J26" s="254"/>
      <c r="K26" s="270"/>
      <c r="L26" s="254"/>
      <c r="M26" s="254"/>
      <c r="N26" s="254"/>
      <c r="O26" s="254"/>
      <c r="P26" s="270"/>
      <c r="Q26" s="254"/>
      <c r="R26" s="254"/>
      <c r="S26" s="254"/>
      <c r="T26" s="254"/>
      <c r="U26" s="254"/>
      <c r="V26" s="254"/>
      <c r="W26" s="254"/>
    </row>
    <row r="27" spans="1:23" s="163" customFormat="1" ht="15.75" customHeight="1">
      <c r="A27" s="187" t="s">
        <v>1197</v>
      </c>
      <c r="B27" s="252"/>
      <c r="C27" s="254"/>
      <c r="D27" s="254"/>
      <c r="E27" s="254"/>
      <c r="F27" s="254"/>
      <c r="G27" s="254"/>
      <c r="H27" s="254"/>
      <c r="I27" s="254"/>
      <c r="J27" s="254"/>
      <c r="K27" s="270"/>
      <c r="L27" s="254"/>
      <c r="M27" s="254"/>
      <c r="N27" s="254"/>
      <c r="O27" s="254"/>
      <c r="P27" s="270"/>
      <c r="Q27" s="254"/>
      <c r="R27" s="254"/>
      <c r="S27" s="254"/>
      <c r="T27" s="254"/>
      <c r="U27" s="254"/>
      <c r="V27" s="254"/>
      <c r="W27" s="254"/>
    </row>
    <row r="28" spans="1:23" s="163" customFormat="1" ht="15.75" customHeight="1">
      <c r="A28" s="266" t="s">
        <v>1198</v>
      </c>
      <c r="B28" s="271"/>
      <c r="C28" s="272"/>
      <c r="D28" s="272"/>
      <c r="E28" s="272"/>
      <c r="F28" s="272"/>
      <c r="G28" s="272"/>
      <c r="H28" s="272"/>
      <c r="I28" s="272"/>
      <c r="J28" s="272"/>
      <c r="K28" s="272"/>
      <c r="L28" s="272"/>
      <c r="M28" s="272"/>
      <c r="N28" s="272"/>
      <c r="O28" s="272"/>
      <c r="P28" s="272"/>
      <c r="Q28" s="272"/>
      <c r="R28" s="272"/>
      <c r="S28" s="272"/>
      <c r="T28" s="272"/>
      <c r="U28" s="272"/>
      <c r="V28" s="272"/>
      <c r="W28" s="272"/>
    </row>
    <row r="29" spans="1:23" s="163" customFormat="1" ht="15.75" customHeight="1">
      <c r="A29" s="187" t="s">
        <v>1199</v>
      </c>
      <c r="B29" s="252"/>
      <c r="C29" s="254"/>
      <c r="D29" s="254"/>
      <c r="E29" s="254"/>
      <c r="F29" s="254"/>
      <c r="G29" s="254"/>
      <c r="H29" s="254"/>
      <c r="I29" s="254"/>
      <c r="J29" s="254"/>
      <c r="K29" s="270"/>
      <c r="L29" s="254"/>
      <c r="M29" s="254"/>
      <c r="N29" s="254"/>
      <c r="O29" s="254"/>
      <c r="P29" s="270"/>
      <c r="Q29" s="254"/>
      <c r="R29" s="254"/>
      <c r="S29" s="254"/>
      <c r="T29" s="254"/>
      <c r="U29" s="254"/>
      <c r="V29" s="254"/>
      <c r="W29" s="254"/>
    </row>
    <row r="30" spans="1:23" s="163" customFormat="1" ht="15.75" customHeight="1">
      <c r="A30" s="187" t="s">
        <v>1200</v>
      </c>
      <c r="B30" s="252"/>
      <c r="C30" s="254"/>
      <c r="D30" s="254"/>
      <c r="E30" s="254"/>
      <c r="F30" s="254"/>
      <c r="G30" s="254"/>
      <c r="H30" s="254"/>
      <c r="I30" s="254"/>
      <c r="J30" s="254"/>
      <c r="K30" s="270"/>
      <c r="L30" s="254"/>
      <c r="M30" s="254"/>
      <c r="N30" s="254"/>
      <c r="O30" s="254"/>
      <c r="P30" s="270"/>
      <c r="Q30" s="254"/>
      <c r="R30" s="254"/>
      <c r="S30" s="254"/>
      <c r="T30" s="254"/>
      <c r="U30" s="254"/>
      <c r="V30" s="254"/>
      <c r="W30" s="254"/>
    </row>
    <row r="31" spans="1:23" s="163" customFormat="1" ht="15.75" customHeight="1">
      <c r="A31" s="187" t="s">
        <v>1201</v>
      </c>
      <c r="B31" s="252"/>
      <c r="C31" s="254"/>
      <c r="D31" s="254"/>
      <c r="E31" s="254"/>
      <c r="F31" s="254"/>
      <c r="G31" s="254"/>
      <c r="H31" s="254"/>
      <c r="I31" s="254"/>
      <c r="J31" s="254"/>
      <c r="K31" s="270"/>
      <c r="L31" s="254"/>
      <c r="M31" s="254"/>
      <c r="N31" s="254"/>
      <c r="O31" s="254"/>
      <c r="P31" s="270"/>
      <c r="Q31" s="254"/>
      <c r="R31" s="254"/>
      <c r="S31" s="254"/>
      <c r="T31" s="254"/>
      <c r="U31" s="254"/>
      <c r="V31" s="254"/>
      <c r="W31" s="254"/>
    </row>
    <row r="32" spans="1:23" s="163" customFormat="1" ht="15.75" customHeight="1">
      <c r="A32" s="187" t="s">
        <v>1202</v>
      </c>
      <c r="B32" s="252"/>
      <c r="C32" s="254"/>
      <c r="D32" s="254"/>
      <c r="E32" s="254"/>
      <c r="F32" s="254"/>
      <c r="G32" s="254"/>
      <c r="H32" s="254"/>
      <c r="I32" s="254"/>
      <c r="J32" s="254"/>
      <c r="K32" s="270"/>
      <c r="L32" s="254"/>
      <c r="M32" s="254"/>
      <c r="N32" s="254"/>
      <c r="O32" s="254"/>
      <c r="P32" s="270"/>
      <c r="Q32" s="254"/>
      <c r="R32" s="254"/>
      <c r="S32" s="254"/>
      <c r="T32" s="254"/>
      <c r="U32" s="254"/>
      <c r="V32" s="254"/>
      <c r="W32" s="254"/>
    </row>
    <row r="33" spans="1:23" s="163" customFormat="1" ht="15.75" customHeight="1">
      <c r="A33" s="187" t="s">
        <v>1203</v>
      </c>
      <c r="B33" s="252"/>
      <c r="C33" s="254"/>
      <c r="D33" s="254"/>
      <c r="E33" s="254"/>
      <c r="F33" s="254"/>
      <c r="G33" s="254"/>
      <c r="H33" s="254"/>
      <c r="I33" s="254"/>
      <c r="J33" s="254"/>
      <c r="K33" s="270"/>
      <c r="L33" s="254"/>
      <c r="M33" s="254"/>
      <c r="N33" s="254"/>
      <c r="O33" s="254"/>
      <c r="P33" s="270"/>
      <c r="Q33" s="254"/>
      <c r="R33" s="254"/>
      <c r="S33" s="254"/>
      <c r="T33" s="254"/>
      <c r="U33" s="254"/>
      <c r="V33" s="254"/>
      <c r="W33" s="254"/>
    </row>
  </sheetData>
  <sheetProtection/>
  <mergeCells count="3">
    <mergeCell ref="B2:U3"/>
    <mergeCell ref="A4:A5"/>
    <mergeCell ref="B4:W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1"/>
  <sheetViews>
    <sheetView workbookViewId="0" topLeftCell="A1">
      <selection activeCell="A34" sqref="A34"/>
    </sheetView>
  </sheetViews>
  <sheetFormatPr defaultColWidth="8.00390625" defaultRowHeight="14.25"/>
  <cols>
    <col min="1" max="1" width="28.25390625" style="59" customWidth="1"/>
    <col min="2" max="2" width="14.125" style="59" customWidth="1"/>
    <col min="3" max="3" width="15.375" style="59" customWidth="1"/>
    <col min="4" max="4" width="13.875" style="59" customWidth="1"/>
    <col min="5" max="5" width="16.375" style="59" customWidth="1"/>
    <col min="6" max="6" width="16.75390625" style="59" customWidth="1"/>
    <col min="7" max="7" width="14.50390625" style="59" customWidth="1"/>
    <col min="8" max="8" width="10.375" style="59" customWidth="1"/>
    <col min="9" max="9" width="9.875" style="59" customWidth="1"/>
    <col min="10" max="16384" width="8.00390625" style="58" customWidth="1"/>
  </cols>
  <sheetData>
    <row r="1" spans="1:9" ht="21" customHeight="1">
      <c r="A1" s="289" t="s">
        <v>1176</v>
      </c>
      <c r="I1" s="76" t="s">
        <v>387</v>
      </c>
    </row>
    <row r="2" spans="1:9" ht="35.25" customHeight="1">
      <c r="A2" s="333" t="s">
        <v>1181</v>
      </c>
      <c r="B2" s="333"/>
      <c r="C2" s="333"/>
      <c r="D2" s="334"/>
      <c r="E2" s="333"/>
      <c r="F2" s="333"/>
      <c r="G2" s="333"/>
      <c r="H2" s="333"/>
      <c r="I2" s="333"/>
    </row>
    <row r="3" spans="1:9" ht="15" customHeight="1">
      <c r="A3" s="60"/>
      <c r="B3" s="61"/>
      <c r="C3" s="62"/>
      <c r="D3" s="63"/>
      <c r="E3" s="61"/>
      <c r="F3" s="61"/>
      <c r="G3" s="61"/>
      <c r="H3" s="61"/>
      <c r="I3" s="64" t="s">
        <v>1669</v>
      </c>
    </row>
    <row r="4" spans="1:9" ht="37.5" customHeight="1">
      <c r="A4" s="65" t="s">
        <v>1694</v>
      </c>
      <c r="B4" s="66" t="s">
        <v>125</v>
      </c>
      <c r="C4" s="67" t="s">
        <v>368</v>
      </c>
      <c r="D4" s="67" t="s">
        <v>369</v>
      </c>
      <c r="E4" s="68" t="s">
        <v>1695</v>
      </c>
      <c r="F4" s="69" t="s">
        <v>370</v>
      </c>
      <c r="G4" s="69" t="s">
        <v>371</v>
      </c>
      <c r="H4" s="69" t="s">
        <v>372</v>
      </c>
      <c r="I4" s="66" t="s">
        <v>373</v>
      </c>
    </row>
    <row r="5" spans="1:9" ht="22.5" customHeight="1">
      <c r="A5" s="70" t="s">
        <v>1696</v>
      </c>
      <c r="B5" s="71">
        <f>C5+D5+E5+F5+G5+H5+I5</f>
        <v>94259</v>
      </c>
      <c r="C5" s="72">
        <v>28541</v>
      </c>
      <c r="D5" s="72">
        <v>9121</v>
      </c>
      <c r="E5" s="71">
        <v>18224</v>
      </c>
      <c r="F5" s="71">
        <v>8614</v>
      </c>
      <c r="G5" s="71">
        <v>27880</v>
      </c>
      <c r="H5" s="71">
        <v>1130</v>
      </c>
      <c r="I5" s="73">
        <v>749</v>
      </c>
    </row>
    <row r="6" spans="1:9" ht="22.5" customHeight="1">
      <c r="A6" s="74" t="s">
        <v>374</v>
      </c>
      <c r="B6" s="71">
        <f>C6+D6+E6+F6+G6+H6+I6</f>
        <v>39207</v>
      </c>
      <c r="C6" s="71">
        <v>5417</v>
      </c>
      <c r="D6" s="71">
        <v>1615</v>
      </c>
      <c r="E6" s="71">
        <v>12997</v>
      </c>
      <c r="F6" s="71">
        <v>8524</v>
      </c>
      <c r="G6" s="71">
        <v>9108</v>
      </c>
      <c r="H6" s="71">
        <v>886</v>
      </c>
      <c r="I6" s="73">
        <v>660</v>
      </c>
    </row>
    <row r="7" spans="1:9" ht="22.5" customHeight="1">
      <c r="A7" s="74" t="s">
        <v>375</v>
      </c>
      <c r="B7" s="71">
        <f>C7+D7+E7+F7+G7+H7+I7</f>
        <v>1132</v>
      </c>
      <c r="C7" s="71">
        <v>2</v>
      </c>
      <c r="D7" s="71">
        <v>260</v>
      </c>
      <c r="E7" s="71">
        <v>227</v>
      </c>
      <c r="F7" s="71">
        <v>90</v>
      </c>
      <c r="G7" s="71">
        <v>220</v>
      </c>
      <c r="H7" s="71">
        <v>244</v>
      </c>
      <c r="I7" s="73">
        <v>89</v>
      </c>
    </row>
    <row r="8" spans="1:9" ht="22.5" customHeight="1">
      <c r="A8" s="75" t="s">
        <v>376</v>
      </c>
      <c r="B8" s="71">
        <f>C8+D8+E8+F8+G8+H8+I8</f>
        <v>30798</v>
      </c>
      <c r="C8" s="71">
        <v>0</v>
      </c>
      <c r="D8" s="71">
        <v>7246</v>
      </c>
      <c r="E8" s="71">
        <v>5000</v>
      </c>
      <c r="F8" s="71">
        <v>0</v>
      </c>
      <c r="G8" s="71">
        <v>18552</v>
      </c>
      <c r="H8" s="71">
        <v>0</v>
      </c>
      <c r="I8" s="73">
        <v>0</v>
      </c>
    </row>
    <row r="9" spans="1:9" ht="22.5" customHeight="1">
      <c r="A9" s="75" t="s">
        <v>377</v>
      </c>
      <c r="B9" s="71">
        <f>C9+D9+E9</f>
        <v>0</v>
      </c>
      <c r="C9" s="71">
        <v>0</v>
      </c>
      <c r="D9" s="71">
        <v>0</v>
      </c>
      <c r="E9" s="71">
        <v>0</v>
      </c>
      <c r="F9" s="71"/>
      <c r="G9" s="71"/>
      <c r="H9" s="71"/>
      <c r="I9" s="71"/>
    </row>
    <row r="10" spans="1:9" ht="22.5" customHeight="1">
      <c r="A10" s="75" t="s">
        <v>378</v>
      </c>
      <c r="B10" s="71">
        <f>C10+D10+E10+F10+G10+H10+I10</f>
        <v>56</v>
      </c>
      <c r="C10" s="71">
        <v>56</v>
      </c>
      <c r="D10" s="71">
        <v>0</v>
      </c>
      <c r="E10" s="71">
        <v>0</v>
      </c>
      <c r="F10" s="71">
        <v>0</v>
      </c>
      <c r="G10" s="71">
        <v>0</v>
      </c>
      <c r="H10" s="71">
        <v>0</v>
      </c>
      <c r="I10" s="71">
        <v>0</v>
      </c>
    </row>
    <row r="11" spans="1:9" ht="22.5" customHeight="1">
      <c r="A11" s="75" t="s">
        <v>379</v>
      </c>
      <c r="B11" s="71">
        <f>C11+D11+E11+F11+I11</f>
        <v>38</v>
      </c>
      <c r="C11" s="71">
        <v>28</v>
      </c>
      <c r="D11" s="71">
        <v>10</v>
      </c>
      <c r="E11" s="71">
        <v>0</v>
      </c>
      <c r="F11" s="71">
        <v>0</v>
      </c>
      <c r="G11" s="71"/>
      <c r="H11" s="71"/>
      <c r="I11" s="71">
        <v>0</v>
      </c>
    </row>
    <row r="12" spans="1:9" ht="22.5" customHeight="1">
      <c r="A12" s="75" t="s">
        <v>380</v>
      </c>
      <c r="B12" s="71">
        <f>C12</f>
        <v>0</v>
      </c>
      <c r="C12" s="71">
        <v>0</v>
      </c>
      <c r="D12" s="71"/>
      <c r="E12" s="71"/>
      <c r="F12" s="71"/>
      <c r="G12" s="71"/>
      <c r="H12" s="71"/>
      <c r="I12" s="71"/>
    </row>
    <row r="13" spans="1:9" ht="22.5" customHeight="1">
      <c r="A13" s="75" t="s">
        <v>381</v>
      </c>
      <c r="B13" s="71">
        <f>C13</f>
        <v>0</v>
      </c>
      <c r="C13" s="71">
        <v>0</v>
      </c>
      <c r="D13" s="71"/>
      <c r="E13" s="71"/>
      <c r="F13" s="71"/>
      <c r="G13" s="71"/>
      <c r="H13" s="71"/>
      <c r="I13" s="71"/>
    </row>
    <row r="14" spans="1:9" ht="22.5" customHeight="1">
      <c r="A14" s="74" t="s">
        <v>1697</v>
      </c>
      <c r="B14" s="71">
        <f>C14+D14+E14+F14+G14+H14+I14</f>
        <v>94285</v>
      </c>
      <c r="C14" s="71">
        <v>28541</v>
      </c>
      <c r="D14" s="71">
        <v>6094</v>
      </c>
      <c r="E14" s="71">
        <v>24224</v>
      </c>
      <c r="F14" s="71">
        <v>8465</v>
      </c>
      <c r="G14" s="71">
        <v>26214</v>
      </c>
      <c r="H14" s="71">
        <v>357</v>
      </c>
      <c r="I14" s="71">
        <v>390</v>
      </c>
    </row>
    <row r="15" spans="1:9" ht="22.5" customHeight="1">
      <c r="A15" s="74" t="s">
        <v>382</v>
      </c>
      <c r="B15" s="71">
        <f>C15+D15+E15+F15+G15+H15+I15</f>
        <v>84959</v>
      </c>
      <c r="C15" s="71">
        <v>23020</v>
      </c>
      <c r="D15" s="71">
        <v>6069</v>
      </c>
      <c r="E15" s="71">
        <v>24224</v>
      </c>
      <c r="F15" s="71">
        <v>8335</v>
      </c>
      <c r="G15" s="71">
        <v>22879</v>
      </c>
      <c r="H15" s="71">
        <v>271</v>
      </c>
      <c r="I15" s="71">
        <v>161</v>
      </c>
    </row>
    <row r="16" spans="1:9" ht="22.5" customHeight="1">
      <c r="A16" s="74" t="s">
        <v>383</v>
      </c>
      <c r="B16" s="71">
        <f>C16+D16+E16+F16+G16+H16+I16</f>
        <v>0</v>
      </c>
      <c r="C16" s="71">
        <v>0</v>
      </c>
      <c r="D16" s="71">
        <v>0</v>
      </c>
      <c r="E16" s="71">
        <v>0</v>
      </c>
      <c r="F16" s="71">
        <v>0</v>
      </c>
      <c r="G16" s="71">
        <v>0</v>
      </c>
      <c r="H16" s="71">
        <v>0</v>
      </c>
      <c r="I16" s="71">
        <v>0</v>
      </c>
    </row>
    <row r="17" spans="1:9" ht="22.5" customHeight="1">
      <c r="A17" s="75" t="s">
        <v>384</v>
      </c>
      <c r="B17" s="71">
        <f>C17+D17+E17+F17+I17</f>
        <v>43</v>
      </c>
      <c r="C17" s="71">
        <v>18</v>
      </c>
      <c r="D17" s="71">
        <v>25</v>
      </c>
      <c r="E17" s="71">
        <v>0</v>
      </c>
      <c r="F17" s="71">
        <v>0</v>
      </c>
      <c r="G17" s="71"/>
      <c r="H17" s="71"/>
      <c r="I17" s="71">
        <v>0</v>
      </c>
    </row>
    <row r="18" spans="1:9" ht="22.5" customHeight="1">
      <c r="A18" s="75" t="s">
        <v>385</v>
      </c>
      <c r="B18" s="71">
        <f>C18</f>
        <v>0</v>
      </c>
      <c r="C18" s="71">
        <v>0</v>
      </c>
      <c r="D18" s="71"/>
      <c r="E18" s="71"/>
      <c r="F18" s="71"/>
      <c r="G18" s="71"/>
      <c r="H18" s="71"/>
      <c r="I18" s="71"/>
    </row>
    <row r="19" spans="1:9" ht="22.5" customHeight="1">
      <c r="A19" s="75" t="s">
        <v>386</v>
      </c>
      <c r="B19" s="71">
        <f>C19</f>
        <v>0</v>
      </c>
      <c r="C19" s="71">
        <v>0</v>
      </c>
      <c r="D19" s="71"/>
      <c r="E19" s="71"/>
      <c r="F19" s="71"/>
      <c r="G19" s="71"/>
      <c r="H19" s="71"/>
      <c r="I19" s="71"/>
    </row>
    <row r="20" spans="1:9" ht="22.5" customHeight="1">
      <c r="A20" s="70" t="s">
        <v>1698</v>
      </c>
      <c r="B20" s="71">
        <f>C20+D20+E20+F20+G20+H20+I20</f>
        <v>-26</v>
      </c>
      <c r="C20" s="71">
        <v>0</v>
      </c>
      <c r="D20" s="71">
        <v>3027</v>
      </c>
      <c r="E20" s="71">
        <v>-6000</v>
      </c>
      <c r="F20" s="71">
        <v>149</v>
      </c>
      <c r="G20" s="71">
        <v>1666</v>
      </c>
      <c r="H20" s="71">
        <v>773</v>
      </c>
      <c r="I20" s="73">
        <v>359</v>
      </c>
    </row>
    <row r="21" spans="1:9" ht="22.5" customHeight="1">
      <c r="A21" s="74" t="s">
        <v>1699</v>
      </c>
      <c r="B21" s="71">
        <f>C21+D21+E21+F21+G21+H21+I21</f>
        <v>81380</v>
      </c>
      <c r="C21" s="71">
        <v>0</v>
      </c>
      <c r="D21" s="71">
        <v>24282</v>
      </c>
      <c r="E21" s="71">
        <v>15580</v>
      </c>
      <c r="F21" s="71">
        <v>10990</v>
      </c>
      <c r="G21" s="71">
        <v>22958</v>
      </c>
      <c r="H21" s="71">
        <v>2684</v>
      </c>
      <c r="I21" s="73">
        <v>4886</v>
      </c>
    </row>
  </sheetData>
  <mergeCells count="1">
    <mergeCell ref="A2:I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73"/>
  <sheetViews>
    <sheetView tabSelected="1" zoomScalePageLayoutView="0" workbookViewId="0" topLeftCell="A44">
      <selection activeCell="G58" sqref="G57:G58"/>
    </sheetView>
  </sheetViews>
  <sheetFormatPr defaultColWidth="9.00390625" defaultRowHeight="14.25"/>
  <cols>
    <col min="1" max="1" width="42.625" style="136" customWidth="1"/>
    <col min="2" max="2" width="12.00390625" style="136" customWidth="1"/>
    <col min="3" max="3" width="10.50390625" style="136" customWidth="1"/>
    <col min="4" max="4" width="13.875" style="136" customWidth="1"/>
    <col min="5" max="5" width="57.75390625" style="136" customWidth="1"/>
    <col min="6" max="6" width="12.875" style="136" customWidth="1"/>
    <col min="7" max="7" width="10.875" style="136" customWidth="1"/>
    <col min="8" max="8" width="13.75390625" style="284" customWidth="1"/>
    <col min="9" max="16384" width="9.00390625" style="136" customWidth="1"/>
  </cols>
  <sheetData>
    <row r="1" spans="1:8" ht="14.25">
      <c r="A1" s="135" t="s">
        <v>1177</v>
      </c>
      <c r="H1" s="279" t="s">
        <v>1530</v>
      </c>
    </row>
    <row r="2" spans="1:8" ht="18" customHeight="1">
      <c r="A2" s="312" t="s">
        <v>1287</v>
      </c>
      <c r="B2" s="312"/>
      <c r="C2" s="312"/>
      <c r="D2" s="312"/>
      <c r="E2" s="312"/>
      <c r="F2" s="312"/>
      <c r="G2" s="312"/>
      <c r="H2" s="312"/>
    </row>
    <row r="3" spans="1:8" ht="18" customHeight="1">
      <c r="A3" s="135"/>
      <c r="H3" s="280" t="s">
        <v>122</v>
      </c>
    </row>
    <row r="4" spans="1:8" ht="31.5" customHeight="1">
      <c r="A4" s="335" t="s">
        <v>1288</v>
      </c>
      <c r="B4" s="336"/>
      <c r="C4" s="336"/>
      <c r="D4" s="337"/>
      <c r="E4" s="335" t="s">
        <v>1289</v>
      </c>
      <c r="F4" s="336"/>
      <c r="G4" s="336"/>
      <c r="H4" s="337"/>
    </row>
    <row r="5" spans="1:8" ht="35.25" customHeight="1">
      <c r="A5" s="138" t="s">
        <v>1290</v>
      </c>
      <c r="B5" s="139" t="s">
        <v>92</v>
      </c>
      <c r="C5" s="138" t="s">
        <v>124</v>
      </c>
      <c r="D5" s="139" t="s">
        <v>657</v>
      </c>
      <c r="E5" s="138" t="s">
        <v>123</v>
      </c>
      <c r="F5" s="139" t="s">
        <v>92</v>
      </c>
      <c r="G5" s="138" t="s">
        <v>124</v>
      </c>
      <c r="H5" s="281" t="s">
        <v>657</v>
      </c>
    </row>
    <row r="6" spans="1:8" s="81" customFormat="1" ht="19.5" customHeight="1">
      <c r="A6" s="191" t="s">
        <v>1291</v>
      </c>
      <c r="B6" s="90"/>
      <c r="C6" s="90"/>
      <c r="D6" s="90"/>
      <c r="E6" s="192" t="s">
        <v>1624</v>
      </c>
      <c r="F6" s="193">
        <f>SUM(F7:F9)</f>
        <v>356</v>
      </c>
      <c r="G6" s="193"/>
      <c r="H6" s="282"/>
    </row>
    <row r="7" spans="1:8" s="81" customFormat="1" ht="19.5" customHeight="1">
      <c r="A7" s="191" t="s">
        <v>1292</v>
      </c>
      <c r="B7" s="90"/>
      <c r="C7" s="90"/>
      <c r="D7" s="90"/>
      <c r="E7" s="194" t="s">
        <v>1293</v>
      </c>
      <c r="F7" s="90"/>
      <c r="G7" s="90"/>
      <c r="H7" s="276"/>
    </row>
    <row r="8" spans="1:8" s="81" customFormat="1" ht="19.5" customHeight="1">
      <c r="A8" s="191" t="s">
        <v>1294</v>
      </c>
      <c r="B8" s="90"/>
      <c r="C8" s="90"/>
      <c r="D8" s="90"/>
      <c r="E8" s="194" t="s">
        <v>1295</v>
      </c>
      <c r="F8" s="90">
        <v>356</v>
      </c>
      <c r="G8" s="90"/>
      <c r="H8" s="276"/>
    </row>
    <row r="9" spans="1:8" s="81" customFormat="1" ht="19.5" customHeight="1">
      <c r="A9" s="195" t="s">
        <v>1296</v>
      </c>
      <c r="B9" s="90"/>
      <c r="C9" s="90"/>
      <c r="D9" s="90"/>
      <c r="E9" s="194" t="s">
        <v>1297</v>
      </c>
      <c r="F9" s="90"/>
      <c r="G9" s="90"/>
      <c r="H9" s="276"/>
    </row>
    <row r="10" spans="1:8" s="81" customFormat="1" ht="19.5" customHeight="1">
      <c r="A10" s="191" t="s">
        <v>1298</v>
      </c>
      <c r="B10" s="90">
        <v>1129</v>
      </c>
      <c r="C10" s="90">
        <v>1000</v>
      </c>
      <c r="D10" s="276">
        <f>C10/B10</f>
        <v>0.89</v>
      </c>
      <c r="E10" s="192" t="s">
        <v>1625</v>
      </c>
      <c r="F10" s="273">
        <f>SUM(F11:F13)</f>
        <v>99</v>
      </c>
      <c r="G10" s="273"/>
      <c r="H10" s="232"/>
    </row>
    <row r="11" spans="1:8" s="81" customFormat="1" ht="19.5" customHeight="1">
      <c r="A11" s="191" t="s">
        <v>1299</v>
      </c>
      <c r="B11" s="90">
        <v>180</v>
      </c>
      <c r="C11" s="90">
        <v>200</v>
      </c>
      <c r="D11" s="276">
        <f>C11/B11</f>
        <v>1.11</v>
      </c>
      <c r="E11" s="194" t="s">
        <v>1626</v>
      </c>
      <c r="F11" s="90">
        <v>99</v>
      </c>
      <c r="G11" s="90"/>
      <c r="H11" s="276"/>
    </row>
    <row r="12" spans="1:8" s="81" customFormat="1" ht="19.5" customHeight="1">
      <c r="A12" s="191" t="s">
        <v>1300</v>
      </c>
      <c r="B12" s="90">
        <v>26247</v>
      </c>
      <c r="C12" s="90">
        <v>28800</v>
      </c>
      <c r="D12" s="276">
        <f>C12/B12</f>
        <v>1.1</v>
      </c>
      <c r="E12" s="194" t="s">
        <v>1627</v>
      </c>
      <c r="F12" s="90"/>
      <c r="G12" s="90"/>
      <c r="H12" s="276"/>
    </row>
    <row r="13" spans="1:8" s="81" customFormat="1" ht="19.5" customHeight="1">
      <c r="A13" s="191" t="s">
        <v>1301</v>
      </c>
      <c r="B13" s="90"/>
      <c r="C13" s="90"/>
      <c r="D13" s="90"/>
      <c r="E13" s="194" t="s">
        <v>1628</v>
      </c>
      <c r="F13" s="90"/>
      <c r="G13" s="90"/>
      <c r="H13" s="276"/>
    </row>
    <row r="14" spans="1:8" s="81" customFormat="1" ht="19.5" customHeight="1">
      <c r="A14" s="191" t="s">
        <v>1302</v>
      </c>
      <c r="B14" s="90"/>
      <c r="C14" s="90"/>
      <c r="D14" s="90"/>
      <c r="E14" s="192" t="s">
        <v>1629</v>
      </c>
      <c r="F14" s="86"/>
      <c r="G14" s="273"/>
      <c r="H14" s="232"/>
    </row>
    <row r="15" spans="1:8" s="81" customFormat="1" ht="19.5" customHeight="1">
      <c r="A15" s="191" t="s">
        <v>1303</v>
      </c>
      <c r="B15" s="90"/>
      <c r="C15" s="90"/>
      <c r="D15" s="90"/>
      <c r="E15" s="191" t="s">
        <v>1630</v>
      </c>
      <c r="F15" s="90"/>
      <c r="G15" s="90"/>
      <c r="H15" s="276"/>
    </row>
    <row r="16" spans="1:8" s="81" customFormat="1" ht="19.5" customHeight="1">
      <c r="A16" s="191" t="s">
        <v>1304</v>
      </c>
      <c r="B16" s="90"/>
      <c r="C16" s="90"/>
      <c r="D16" s="90"/>
      <c r="E16" s="191" t="s">
        <v>1631</v>
      </c>
      <c r="F16" s="90"/>
      <c r="G16" s="90"/>
      <c r="H16" s="276"/>
    </row>
    <row r="17" spans="1:8" s="81" customFormat="1" ht="19.5" customHeight="1">
      <c r="A17" s="191" t="s">
        <v>1305</v>
      </c>
      <c r="B17" s="90"/>
      <c r="C17" s="90"/>
      <c r="D17" s="90"/>
      <c r="E17" s="192" t="s">
        <v>1632</v>
      </c>
      <c r="F17" s="273">
        <f>SUM(F18:F27)</f>
        <v>94506</v>
      </c>
      <c r="G17" s="273">
        <f>SUM(G18:G27)</f>
        <v>26900</v>
      </c>
      <c r="H17" s="232">
        <f>G17/F17</f>
        <v>0.28</v>
      </c>
    </row>
    <row r="18" spans="1:8" s="81" customFormat="1" ht="19.5" customHeight="1">
      <c r="A18" s="191" t="s">
        <v>1306</v>
      </c>
      <c r="B18" s="90"/>
      <c r="C18" s="90"/>
      <c r="D18" s="90"/>
      <c r="E18" s="191" t="s">
        <v>1307</v>
      </c>
      <c r="F18" s="90">
        <v>93161</v>
      </c>
      <c r="G18" s="90">
        <v>25700</v>
      </c>
      <c r="H18" s="276">
        <f>G18/F18</f>
        <v>0.28</v>
      </c>
    </row>
    <row r="19" spans="1:8" s="81" customFormat="1" ht="19.5" customHeight="1">
      <c r="A19" s="191" t="s">
        <v>1308</v>
      </c>
      <c r="B19" s="90"/>
      <c r="C19" s="90"/>
      <c r="D19" s="90"/>
      <c r="E19" s="191" t="s">
        <v>1309</v>
      </c>
      <c r="F19" s="191">
        <v>1345</v>
      </c>
      <c r="G19" s="90">
        <v>1000</v>
      </c>
      <c r="H19" s="276">
        <f>G19/F19</f>
        <v>0.74</v>
      </c>
    </row>
    <row r="20" spans="1:8" s="81" customFormat="1" ht="19.5" customHeight="1">
      <c r="A20" s="191" t="s">
        <v>1310</v>
      </c>
      <c r="B20" s="90"/>
      <c r="C20" s="90"/>
      <c r="D20" s="90"/>
      <c r="E20" s="191" t="s">
        <v>1633</v>
      </c>
      <c r="F20" s="90"/>
      <c r="G20" s="90">
        <v>200</v>
      </c>
      <c r="H20" s="276"/>
    </row>
    <row r="21" spans="1:8" s="81" customFormat="1" ht="19.5" customHeight="1">
      <c r="A21" s="119" t="s">
        <v>1311</v>
      </c>
      <c r="B21" s="21"/>
      <c r="C21" s="21"/>
      <c r="D21" s="21"/>
      <c r="E21" s="191" t="s">
        <v>1634</v>
      </c>
      <c r="F21" s="90"/>
      <c r="G21" s="90"/>
      <c r="H21" s="276"/>
    </row>
    <row r="22" spans="1:8" s="81" customFormat="1" ht="19.5" customHeight="1">
      <c r="A22" s="119" t="s">
        <v>1312</v>
      </c>
      <c r="B22" s="21"/>
      <c r="C22" s="21"/>
      <c r="D22" s="21"/>
      <c r="E22" s="191" t="s">
        <v>1635</v>
      </c>
      <c r="F22" s="90"/>
      <c r="G22" s="90"/>
      <c r="H22" s="276"/>
    </row>
    <row r="23" spans="1:8" ht="19.5" customHeight="1">
      <c r="A23" s="196"/>
      <c r="B23" s="21"/>
      <c r="C23" s="21"/>
      <c r="D23" s="21"/>
      <c r="E23" s="191" t="s">
        <v>1636</v>
      </c>
      <c r="F23" s="21"/>
      <c r="G23" s="21"/>
      <c r="H23" s="283"/>
    </row>
    <row r="24" spans="1:8" ht="19.5" customHeight="1">
      <c r="A24" s="119"/>
      <c r="B24" s="21"/>
      <c r="C24" s="21"/>
      <c r="D24" s="21"/>
      <c r="E24" s="191" t="s">
        <v>1637</v>
      </c>
      <c r="F24" s="21"/>
      <c r="G24" s="21"/>
      <c r="H24" s="283"/>
    </row>
    <row r="25" spans="1:8" ht="19.5" customHeight="1">
      <c r="A25" s="21"/>
      <c r="B25" s="21"/>
      <c r="C25" s="21"/>
      <c r="D25" s="21"/>
      <c r="E25" s="191" t="s">
        <v>1638</v>
      </c>
      <c r="F25" s="11"/>
      <c r="G25" s="11"/>
      <c r="H25" s="278"/>
    </row>
    <row r="26" spans="1:8" ht="19.5" customHeight="1">
      <c r="A26" s="21"/>
      <c r="B26" s="21"/>
      <c r="C26" s="21"/>
      <c r="D26" s="21"/>
      <c r="E26" s="191" t="s">
        <v>1639</v>
      </c>
      <c r="F26" s="11"/>
      <c r="G26" s="11"/>
      <c r="H26" s="278"/>
    </row>
    <row r="27" spans="1:8" ht="19.5" customHeight="1">
      <c r="A27" s="21"/>
      <c r="B27" s="21"/>
      <c r="C27" s="21"/>
      <c r="D27" s="21"/>
      <c r="E27" s="191" t="s">
        <v>1313</v>
      </c>
      <c r="F27" s="11"/>
      <c r="G27" s="11"/>
      <c r="H27" s="278"/>
    </row>
    <row r="28" spans="1:8" ht="19.5" customHeight="1">
      <c r="A28" s="197"/>
      <c r="B28" s="21"/>
      <c r="C28" s="21"/>
      <c r="D28" s="21"/>
      <c r="E28" s="192" t="s">
        <v>1640</v>
      </c>
      <c r="F28" s="275"/>
      <c r="G28" s="275"/>
      <c r="H28" s="277"/>
    </row>
    <row r="29" spans="1:8" ht="19.5" customHeight="1">
      <c r="A29" s="197"/>
      <c r="B29" s="21"/>
      <c r="C29" s="21"/>
      <c r="D29" s="21"/>
      <c r="E29" s="191" t="s">
        <v>1641</v>
      </c>
      <c r="F29" s="249"/>
      <c r="G29" s="249"/>
      <c r="H29" s="278"/>
    </row>
    <row r="30" spans="1:8" ht="19.5" customHeight="1">
      <c r="A30" s="197"/>
      <c r="B30" s="21"/>
      <c r="C30" s="21"/>
      <c r="D30" s="21"/>
      <c r="E30" s="199" t="s">
        <v>1314</v>
      </c>
      <c r="F30" s="249"/>
      <c r="G30" s="249"/>
      <c r="H30" s="278"/>
    </row>
    <row r="31" spans="1:8" ht="19.5" customHeight="1">
      <c r="A31" s="197"/>
      <c r="B31" s="21"/>
      <c r="C31" s="21"/>
      <c r="D31" s="21"/>
      <c r="E31" s="199" t="s">
        <v>1642</v>
      </c>
      <c r="F31" s="249"/>
      <c r="G31" s="249"/>
      <c r="H31" s="278"/>
    </row>
    <row r="32" spans="1:8" ht="19.5" customHeight="1">
      <c r="A32" s="197"/>
      <c r="B32" s="21"/>
      <c r="C32" s="21"/>
      <c r="D32" s="21"/>
      <c r="E32" s="200" t="s">
        <v>1643</v>
      </c>
      <c r="F32" s="249"/>
      <c r="G32" s="249"/>
      <c r="H32" s="278"/>
    </row>
    <row r="33" spans="1:8" ht="19.5" customHeight="1">
      <c r="A33" s="197"/>
      <c r="B33" s="21"/>
      <c r="C33" s="21"/>
      <c r="D33" s="21"/>
      <c r="E33" s="200" t="s">
        <v>1672</v>
      </c>
      <c r="F33" s="249"/>
      <c r="G33" s="249"/>
      <c r="H33" s="278"/>
    </row>
    <row r="34" spans="1:8" ht="19.5" customHeight="1">
      <c r="A34" s="197"/>
      <c r="B34" s="21"/>
      <c r="C34" s="21"/>
      <c r="D34" s="21"/>
      <c r="E34" s="201" t="s">
        <v>1673</v>
      </c>
      <c r="F34" s="275"/>
      <c r="G34" s="275"/>
      <c r="H34" s="277"/>
    </row>
    <row r="35" spans="1:8" ht="19.5" customHeight="1">
      <c r="A35" s="197"/>
      <c r="B35" s="21"/>
      <c r="C35" s="21"/>
      <c r="D35" s="21"/>
      <c r="E35" s="199" t="s">
        <v>1315</v>
      </c>
      <c r="F35" s="249"/>
      <c r="G35" s="249"/>
      <c r="H35" s="278"/>
    </row>
    <row r="36" spans="1:8" ht="19.5" customHeight="1">
      <c r="A36" s="197"/>
      <c r="B36" s="21"/>
      <c r="C36" s="21"/>
      <c r="D36" s="21"/>
      <c r="E36" s="199" t="s">
        <v>1674</v>
      </c>
      <c r="F36" s="249"/>
      <c r="G36" s="249"/>
      <c r="H36" s="278"/>
    </row>
    <row r="37" spans="1:8" ht="19.5" customHeight="1">
      <c r="A37" s="197"/>
      <c r="B37" s="21"/>
      <c r="C37" s="21"/>
      <c r="D37" s="21"/>
      <c r="E37" s="199" t="s">
        <v>1675</v>
      </c>
      <c r="F37" s="249"/>
      <c r="G37" s="249"/>
      <c r="H37" s="278"/>
    </row>
    <row r="38" spans="1:8" s="202" customFormat="1" ht="19.5" customHeight="1">
      <c r="A38" s="197"/>
      <c r="B38" s="21"/>
      <c r="C38" s="21"/>
      <c r="D38" s="21"/>
      <c r="E38" s="199" t="s">
        <v>1676</v>
      </c>
      <c r="F38" s="249"/>
      <c r="G38" s="249"/>
      <c r="H38" s="278"/>
    </row>
    <row r="39" spans="1:8" ht="19.5" customHeight="1">
      <c r="A39" s="197"/>
      <c r="B39" s="21"/>
      <c r="C39" s="21"/>
      <c r="D39" s="21"/>
      <c r="E39" s="199" t="s">
        <v>1677</v>
      </c>
      <c r="F39" s="249"/>
      <c r="G39" s="249"/>
      <c r="H39" s="278"/>
    </row>
    <row r="40" spans="1:8" ht="19.5" customHeight="1">
      <c r="A40" s="119"/>
      <c r="B40" s="21"/>
      <c r="C40" s="21"/>
      <c r="D40" s="21"/>
      <c r="E40" s="199" t="s">
        <v>1678</v>
      </c>
      <c r="F40" s="249"/>
      <c r="G40" s="249"/>
      <c r="H40" s="278"/>
    </row>
    <row r="41" spans="1:8" ht="19.5" customHeight="1">
      <c r="A41" s="119"/>
      <c r="B41" s="21"/>
      <c r="C41" s="21"/>
      <c r="D41" s="21"/>
      <c r="E41" s="199" t="s">
        <v>1316</v>
      </c>
      <c r="F41" s="249"/>
      <c r="G41" s="249"/>
      <c r="H41" s="278"/>
    </row>
    <row r="42" spans="1:8" ht="19.5" customHeight="1">
      <c r="A42" s="119"/>
      <c r="B42" s="21"/>
      <c r="C42" s="21"/>
      <c r="D42" s="21"/>
      <c r="E42" s="199" t="s">
        <v>1679</v>
      </c>
      <c r="F42" s="249"/>
      <c r="G42" s="249"/>
      <c r="H42" s="278"/>
    </row>
    <row r="43" spans="1:8" ht="19.5" customHeight="1">
      <c r="A43" s="119"/>
      <c r="B43" s="11"/>
      <c r="C43" s="11"/>
      <c r="D43" s="11"/>
      <c r="E43" s="199" t="s">
        <v>1680</v>
      </c>
      <c r="F43" s="249"/>
      <c r="G43" s="249"/>
      <c r="H43" s="278"/>
    </row>
    <row r="44" spans="1:8" ht="19.5" customHeight="1">
      <c r="A44" s="119"/>
      <c r="B44" s="11"/>
      <c r="C44" s="11"/>
      <c r="D44" s="11"/>
      <c r="E44" s="199" t="s">
        <v>1681</v>
      </c>
      <c r="F44" s="249"/>
      <c r="G44" s="249"/>
      <c r="H44" s="278"/>
    </row>
    <row r="45" spans="1:8" ht="19.5" customHeight="1">
      <c r="A45" s="119"/>
      <c r="B45" s="11"/>
      <c r="C45" s="11"/>
      <c r="D45" s="11"/>
      <c r="E45" s="201" t="s">
        <v>1317</v>
      </c>
      <c r="F45" s="275"/>
      <c r="G45" s="275"/>
      <c r="H45" s="277"/>
    </row>
    <row r="46" spans="1:8" ht="19.5" customHeight="1">
      <c r="A46" s="119"/>
      <c r="B46" s="11"/>
      <c r="C46" s="11"/>
      <c r="D46" s="11"/>
      <c r="E46" s="199" t="s">
        <v>1682</v>
      </c>
      <c r="F46" s="11"/>
      <c r="G46" s="11"/>
      <c r="H46" s="278"/>
    </row>
    <row r="47" spans="1:8" ht="19.5" customHeight="1">
      <c r="A47" s="119"/>
      <c r="B47" s="11"/>
      <c r="C47" s="11"/>
      <c r="D47" s="11"/>
      <c r="E47" s="201" t="s">
        <v>1318</v>
      </c>
      <c r="F47" s="275">
        <f>SUM(F48:F50)</f>
        <v>4213</v>
      </c>
      <c r="G47" s="275">
        <f>SUM(G48:G50)</f>
        <v>129</v>
      </c>
      <c r="H47" s="277">
        <f>G47/F47</f>
        <v>0.03</v>
      </c>
    </row>
    <row r="48" spans="1:8" ht="19.5" customHeight="1">
      <c r="A48" s="203"/>
      <c r="B48" s="11"/>
      <c r="C48" s="11"/>
      <c r="D48" s="11"/>
      <c r="E48" s="199" t="s">
        <v>1683</v>
      </c>
      <c r="F48" s="11">
        <v>49</v>
      </c>
      <c r="G48" s="11"/>
      <c r="H48" s="278"/>
    </row>
    <row r="49" spans="1:8" ht="19.5" customHeight="1">
      <c r="A49" s="203"/>
      <c r="B49" s="11"/>
      <c r="C49" s="11"/>
      <c r="D49" s="11"/>
      <c r="E49" s="199" t="s">
        <v>1684</v>
      </c>
      <c r="F49" s="11"/>
      <c r="G49" s="11"/>
      <c r="H49" s="278"/>
    </row>
    <row r="50" spans="1:8" ht="19.5" customHeight="1">
      <c r="A50" s="203"/>
      <c r="B50" s="11"/>
      <c r="C50" s="11"/>
      <c r="D50" s="11"/>
      <c r="E50" s="199" t="s">
        <v>1685</v>
      </c>
      <c r="F50" s="274">
        <v>4164</v>
      </c>
      <c r="G50" s="11">
        <v>129</v>
      </c>
      <c r="H50" s="278">
        <f>G50/F50</f>
        <v>0.03</v>
      </c>
    </row>
    <row r="51" spans="1:8" ht="19.5" customHeight="1">
      <c r="A51" s="203"/>
      <c r="B51" s="11"/>
      <c r="C51" s="11"/>
      <c r="D51" s="11"/>
      <c r="E51" s="201" t="s">
        <v>1319</v>
      </c>
      <c r="F51" s="275">
        <v>803</v>
      </c>
      <c r="G51" s="275">
        <v>3100</v>
      </c>
      <c r="H51" s="277">
        <f>G51/F51</f>
        <v>3.86</v>
      </c>
    </row>
    <row r="52" spans="1:8" ht="19.5" customHeight="1">
      <c r="A52" s="203"/>
      <c r="B52" s="11"/>
      <c r="C52" s="11"/>
      <c r="D52" s="11"/>
      <c r="E52" s="201" t="s">
        <v>1320</v>
      </c>
      <c r="F52" s="198"/>
      <c r="G52" s="198"/>
      <c r="H52" s="277"/>
    </row>
    <row r="53" spans="1:8" ht="19.5" customHeight="1">
      <c r="A53" s="203"/>
      <c r="B53" s="11"/>
      <c r="C53" s="11"/>
      <c r="D53" s="11"/>
      <c r="E53" s="197"/>
      <c r="F53" s="197"/>
      <c r="G53" s="11"/>
      <c r="H53" s="278"/>
    </row>
    <row r="54" spans="1:8" ht="19.5" customHeight="1">
      <c r="A54" s="203"/>
      <c r="B54" s="11"/>
      <c r="C54" s="11"/>
      <c r="D54" s="11"/>
      <c r="E54" s="197"/>
      <c r="F54" s="199"/>
      <c r="G54" s="11"/>
      <c r="H54" s="278"/>
    </row>
    <row r="55" spans="1:8" ht="19.5" customHeight="1">
      <c r="A55" s="203"/>
      <c r="B55" s="11"/>
      <c r="C55" s="11"/>
      <c r="D55" s="11"/>
      <c r="E55" s="197"/>
      <c r="F55" s="11"/>
      <c r="G55" s="11"/>
      <c r="H55" s="278"/>
    </row>
    <row r="56" spans="1:8" ht="19.5" customHeight="1">
      <c r="A56" s="203"/>
      <c r="B56" s="11"/>
      <c r="C56" s="11"/>
      <c r="D56" s="11"/>
      <c r="E56" s="197"/>
      <c r="F56" s="11"/>
      <c r="G56" s="11"/>
      <c r="H56" s="278"/>
    </row>
    <row r="57" spans="1:8" ht="19.5" customHeight="1">
      <c r="A57" s="203"/>
      <c r="B57" s="11"/>
      <c r="C57" s="11"/>
      <c r="D57" s="11"/>
      <c r="E57" s="197"/>
      <c r="F57" s="11"/>
      <c r="G57" s="11"/>
      <c r="H57" s="278"/>
    </row>
    <row r="58" spans="1:8" ht="19.5" customHeight="1">
      <c r="A58" s="203"/>
      <c r="B58" s="11"/>
      <c r="C58" s="11"/>
      <c r="D58" s="11"/>
      <c r="E58" s="197"/>
      <c r="F58" s="11"/>
      <c r="G58" s="11"/>
      <c r="H58" s="278"/>
    </row>
    <row r="59" spans="1:8" ht="19.5" customHeight="1">
      <c r="A59" s="203"/>
      <c r="B59" s="11"/>
      <c r="C59" s="11"/>
      <c r="D59" s="11"/>
      <c r="E59" s="197"/>
      <c r="F59" s="11"/>
      <c r="G59" s="11"/>
      <c r="H59" s="278"/>
    </row>
    <row r="60" spans="1:8" ht="19.5" customHeight="1">
      <c r="A60" s="203"/>
      <c r="B60" s="11"/>
      <c r="C60" s="11"/>
      <c r="D60" s="11"/>
      <c r="E60" s="197"/>
      <c r="F60" s="11"/>
      <c r="G60" s="11"/>
      <c r="H60" s="278"/>
    </row>
    <row r="61" spans="1:8" ht="19.5" customHeight="1">
      <c r="A61" s="203"/>
      <c r="B61" s="11"/>
      <c r="C61" s="11"/>
      <c r="D61" s="11"/>
      <c r="E61" s="203"/>
      <c r="F61" s="11"/>
      <c r="G61" s="11"/>
      <c r="H61" s="278"/>
    </row>
    <row r="62" spans="1:8" ht="19.5" customHeight="1">
      <c r="A62" s="104" t="s">
        <v>1686</v>
      </c>
      <c r="B62" s="250">
        <f>SUM(B6:B22)</f>
        <v>27556</v>
      </c>
      <c r="C62" s="250">
        <f>SUM(C6:C22)</f>
        <v>30000</v>
      </c>
      <c r="D62" s="294">
        <f>C62/B62</f>
        <v>1.09</v>
      </c>
      <c r="E62" s="104" t="s">
        <v>1687</v>
      </c>
      <c r="F62" s="250">
        <f>SUM(F6,F10,F14,F17,F28,F34,F45,F47,F51,F52)</f>
        <v>99977</v>
      </c>
      <c r="G62" s="250">
        <f>SUM(G6,G10,G14,G17,G28,G34,G45,G47,G51,G52)</f>
        <v>30129</v>
      </c>
      <c r="H62" s="294">
        <f>G62/F62</f>
        <v>0.3</v>
      </c>
    </row>
    <row r="63" spans="1:8" ht="19.5" customHeight="1">
      <c r="A63" s="204" t="s">
        <v>1520</v>
      </c>
      <c r="B63" s="250">
        <f>SUM(B64,B67,B68,B70,B71)</f>
        <v>74672</v>
      </c>
      <c r="C63" s="250">
        <f>SUM(C64,C67,C68,C70,C71)</f>
        <v>129</v>
      </c>
      <c r="D63" s="294">
        <f>C63/B63</f>
        <v>0</v>
      </c>
      <c r="E63" s="204" t="s">
        <v>1521</v>
      </c>
      <c r="F63" s="250">
        <f>SUM(F64,F67,F68,F69,F70)</f>
        <v>2251</v>
      </c>
      <c r="G63" s="250"/>
      <c r="H63" s="294"/>
    </row>
    <row r="64" spans="1:8" ht="19.5" customHeight="1">
      <c r="A64" s="86" t="s">
        <v>1688</v>
      </c>
      <c r="B64" s="275">
        <f>SUM(B65:B66)</f>
        <v>4728</v>
      </c>
      <c r="C64" s="275">
        <f>SUM(C65:C66)</f>
        <v>129</v>
      </c>
      <c r="D64" s="295">
        <f>C64/B64</f>
        <v>0.03</v>
      </c>
      <c r="E64" s="86" t="s">
        <v>1689</v>
      </c>
      <c r="F64" s="275"/>
      <c r="G64" s="275"/>
      <c r="H64" s="295"/>
    </row>
    <row r="65" spans="1:8" ht="19.5" customHeight="1">
      <c r="A65" s="21" t="s">
        <v>1690</v>
      </c>
      <c r="B65" s="11">
        <v>4728</v>
      </c>
      <c r="C65" s="11">
        <v>129</v>
      </c>
      <c r="D65" s="297">
        <f>C65/B65</f>
        <v>0.03</v>
      </c>
      <c r="E65" s="21" t="s">
        <v>1691</v>
      </c>
      <c r="F65" s="11"/>
      <c r="G65" s="249"/>
      <c r="H65" s="296"/>
    </row>
    <row r="66" spans="1:8" ht="19.5" customHeight="1">
      <c r="A66" s="21" t="s">
        <v>1692</v>
      </c>
      <c r="B66" s="11"/>
      <c r="C66" s="11"/>
      <c r="D66" s="296"/>
      <c r="E66" s="21" t="s">
        <v>1693</v>
      </c>
      <c r="F66" s="11"/>
      <c r="G66" s="249"/>
      <c r="H66" s="296"/>
    </row>
    <row r="67" spans="1:8" ht="19.5" customHeight="1">
      <c r="A67" s="86" t="s">
        <v>1584</v>
      </c>
      <c r="B67" s="275">
        <v>2944</v>
      </c>
      <c r="C67" s="275"/>
      <c r="D67" s="295"/>
      <c r="E67" s="86" t="s">
        <v>1321</v>
      </c>
      <c r="F67" s="198"/>
      <c r="G67" s="275"/>
      <c r="H67" s="295"/>
    </row>
    <row r="68" spans="1:8" ht="19.5" customHeight="1">
      <c r="A68" s="86" t="s">
        <v>1585</v>
      </c>
      <c r="B68" s="275"/>
      <c r="C68" s="275"/>
      <c r="D68" s="295"/>
      <c r="E68" s="86" t="s">
        <v>1322</v>
      </c>
      <c r="F68" s="275">
        <v>2251</v>
      </c>
      <c r="G68" s="275"/>
      <c r="H68" s="295"/>
    </row>
    <row r="69" spans="1:8" ht="19.5" customHeight="1">
      <c r="A69" s="21" t="s">
        <v>1323</v>
      </c>
      <c r="B69" s="11"/>
      <c r="C69" s="11"/>
      <c r="D69" s="296"/>
      <c r="E69" s="98" t="s">
        <v>1324</v>
      </c>
      <c r="F69" s="198"/>
      <c r="G69" s="275"/>
      <c r="H69" s="295"/>
    </row>
    <row r="70" spans="1:8" ht="19.5" customHeight="1">
      <c r="A70" s="98" t="s">
        <v>1325</v>
      </c>
      <c r="B70" s="275"/>
      <c r="C70" s="275"/>
      <c r="D70" s="295"/>
      <c r="E70" s="98" t="s">
        <v>1326</v>
      </c>
      <c r="F70" s="198"/>
      <c r="G70" s="275"/>
      <c r="H70" s="295"/>
    </row>
    <row r="71" spans="1:8" ht="19.5" customHeight="1">
      <c r="A71" s="98" t="s">
        <v>1327</v>
      </c>
      <c r="B71" s="275">
        <v>67000</v>
      </c>
      <c r="C71" s="275"/>
      <c r="D71" s="295"/>
      <c r="E71" s="16"/>
      <c r="F71" s="11"/>
      <c r="G71" s="249"/>
      <c r="H71" s="296"/>
    </row>
    <row r="72" spans="1:8" ht="19.5" customHeight="1">
      <c r="A72" s="16"/>
      <c r="B72" s="11"/>
      <c r="C72" s="11"/>
      <c r="D72" s="296"/>
      <c r="E72" s="16"/>
      <c r="F72" s="11"/>
      <c r="G72" s="249"/>
      <c r="H72" s="296"/>
    </row>
    <row r="73" spans="1:8" ht="19.5" customHeight="1">
      <c r="A73" s="104" t="s">
        <v>1597</v>
      </c>
      <c r="B73" s="250">
        <f>SUM(B62,B63)</f>
        <v>102228</v>
      </c>
      <c r="C73" s="250">
        <f>SUM(C62,C63)</f>
        <v>30129</v>
      </c>
      <c r="D73" s="294">
        <f>C73/B73</f>
        <v>0.29</v>
      </c>
      <c r="E73" s="104" t="s">
        <v>1598</v>
      </c>
      <c r="F73" s="250">
        <f>SUM(F62,F63)</f>
        <v>102228</v>
      </c>
      <c r="G73" s="250">
        <f>SUM(G62,G63)</f>
        <v>30129</v>
      </c>
      <c r="H73" s="294">
        <f>G73/F73</f>
        <v>0.29</v>
      </c>
    </row>
    <row r="74" ht="19.5" customHeight="1"/>
  </sheetData>
  <sheetProtection/>
  <autoFilter ref="F5:H52"/>
  <mergeCells count="3">
    <mergeCell ref="A2:H2"/>
    <mergeCell ref="A4:D4"/>
    <mergeCell ref="E4:H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249"/>
  <sheetViews>
    <sheetView zoomScalePageLayoutView="0" workbookViewId="0" topLeftCell="A1">
      <selection activeCell="K8" sqref="K8"/>
    </sheetView>
  </sheetViews>
  <sheetFormatPr defaultColWidth="9.00390625" defaultRowHeight="14.25"/>
  <cols>
    <col min="1" max="1" width="51.00390625" style="205" customWidth="1"/>
    <col min="2" max="2" width="13.75390625" style="205" customWidth="1"/>
    <col min="3" max="3" width="62.25390625" style="136" customWidth="1"/>
    <col min="4" max="4" width="15.625" style="205" customWidth="1"/>
    <col min="5" max="16384" width="9.00390625" style="205" customWidth="1"/>
  </cols>
  <sheetData>
    <row r="1" ht="14.25">
      <c r="A1" s="135" t="s">
        <v>1178</v>
      </c>
    </row>
    <row r="2" spans="1:4" ht="18" customHeight="1">
      <c r="A2" s="312" t="s">
        <v>1328</v>
      </c>
      <c r="B2" s="312"/>
      <c r="C2" s="312"/>
      <c r="D2" s="312"/>
    </row>
    <row r="3" spans="1:4" ht="14.25" customHeight="1">
      <c r="A3" s="135"/>
      <c r="D3" s="205" t="s">
        <v>122</v>
      </c>
    </row>
    <row r="4" spans="1:4" ht="31.5" customHeight="1">
      <c r="A4" s="335" t="s">
        <v>1288</v>
      </c>
      <c r="B4" s="337"/>
      <c r="C4" s="335" t="s">
        <v>1289</v>
      </c>
      <c r="D4" s="337"/>
    </row>
    <row r="5" spans="1:4" ht="19.5" customHeight="1">
      <c r="A5" s="206" t="s">
        <v>1329</v>
      </c>
      <c r="B5" s="206" t="s">
        <v>124</v>
      </c>
      <c r="C5" s="206" t="s">
        <v>1329</v>
      </c>
      <c r="D5" s="206" t="s">
        <v>124</v>
      </c>
    </row>
    <row r="6" spans="1:4" ht="19.5" customHeight="1">
      <c r="A6" s="192" t="s">
        <v>1291</v>
      </c>
      <c r="B6" s="86"/>
      <c r="C6" s="207" t="s">
        <v>1624</v>
      </c>
      <c r="D6" s="208"/>
    </row>
    <row r="7" spans="1:4" ht="19.5" customHeight="1">
      <c r="A7" s="192" t="s">
        <v>1292</v>
      </c>
      <c r="B7" s="86"/>
      <c r="C7" s="201" t="s">
        <v>1293</v>
      </c>
      <c r="D7" s="273"/>
    </row>
    <row r="8" spans="1:4" ht="19.5" customHeight="1">
      <c r="A8" s="192" t="s">
        <v>1294</v>
      </c>
      <c r="B8" s="86"/>
      <c r="C8" s="197" t="s">
        <v>1330</v>
      </c>
      <c r="D8" s="286"/>
    </row>
    <row r="9" spans="1:4" ht="19.5" customHeight="1">
      <c r="A9" s="192" t="s">
        <v>1296</v>
      </c>
      <c r="B9" s="86"/>
      <c r="C9" s="197" t="s">
        <v>1331</v>
      </c>
      <c r="D9" s="286"/>
    </row>
    <row r="10" spans="1:4" ht="19.5" customHeight="1">
      <c r="A10" s="192" t="s">
        <v>1298</v>
      </c>
      <c r="B10" s="86">
        <v>1000</v>
      </c>
      <c r="C10" s="197" t="s">
        <v>1332</v>
      </c>
      <c r="D10" s="286"/>
    </row>
    <row r="11" spans="1:4" ht="19.5" customHeight="1">
      <c r="A11" s="192" t="s">
        <v>1299</v>
      </c>
      <c r="B11" s="86">
        <v>200</v>
      </c>
      <c r="C11" s="197" t="s">
        <v>1333</v>
      </c>
      <c r="D11" s="286"/>
    </row>
    <row r="12" spans="1:4" ht="19.5" customHeight="1">
      <c r="A12" s="192" t="s">
        <v>1300</v>
      </c>
      <c r="B12" s="86">
        <f>SUM(B13:B17)</f>
        <v>28800</v>
      </c>
      <c r="C12" s="197" t="s">
        <v>1334</v>
      </c>
      <c r="D12" s="286"/>
    </row>
    <row r="13" spans="1:4" ht="19.5" customHeight="1">
      <c r="A13" s="209" t="s">
        <v>1335</v>
      </c>
      <c r="B13" s="21">
        <v>28800</v>
      </c>
      <c r="C13" s="201" t="s">
        <v>1295</v>
      </c>
      <c r="D13" s="273"/>
    </row>
    <row r="14" spans="1:4" ht="19.5" customHeight="1">
      <c r="A14" s="209" t="s">
        <v>1336</v>
      </c>
      <c r="B14" s="21"/>
      <c r="C14" s="194" t="s">
        <v>1337</v>
      </c>
      <c r="D14" s="286"/>
    </row>
    <row r="15" spans="1:4" ht="19.5" customHeight="1">
      <c r="A15" s="209" t="s">
        <v>1338</v>
      </c>
      <c r="B15" s="21"/>
      <c r="C15" s="194" t="s">
        <v>1339</v>
      </c>
      <c r="D15" s="286"/>
    </row>
    <row r="16" spans="1:4" ht="19.5" customHeight="1">
      <c r="A16" s="209" t="s">
        <v>1340</v>
      </c>
      <c r="B16" s="21"/>
      <c r="C16" s="194" t="s">
        <v>1341</v>
      </c>
      <c r="D16" s="286"/>
    </row>
    <row r="17" spans="1:4" ht="19.5" customHeight="1">
      <c r="A17" s="209" t="s">
        <v>1342</v>
      </c>
      <c r="B17" s="21"/>
      <c r="C17" s="194" t="s">
        <v>1343</v>
      </c>
      <c r="D17" s="286"/>
    </row>
    <row r="18" spans="1:4" ht="19.5" customHeight="1">
      <c r="A18" s="192" t="s">
        <v>1301</v>
      </c>
      <c r="B18" s="86"/>
      <c r="C18" s="194" t="s">
        <v>1344</v>
      </c>
      <c r="D18" s="286"/>
    </row>
    <row r="19" spans="1:4" ht="19.5" customHeight="1">
      <c r="A19" s="192" t="s">
        <v>1302</v>
      </c>
      <c r="B19" s="86">
        <f>SUM(B20:B21)</f>
        <v>0</v>
      </c>
      <c r="C19" s="201" t="s">
        <v>1297</v>
      </c>
      <c r="D19" s="273"/>
    </row>
    <row r="20" spans="1:4" ht="19.5" customHeight="1">
      <c r="A20" s="209" t="s">
        <v>1345</v>
      </c>
      <c r="B20" s="21"/>
      <c r="C20" s="200" t="s">
        <v>1346</v>
      </c>
      <c r="D20" s="286"/>
    </row>
    <row r="21" spans="1:4" ht="19.5" customHeight="1">
      <c r="A21" s="209" t="s">
        <v>1347</v>
      </c>
      <c r="B21" s="21"/>
      <c r="C21" s="200" t="s">
        <v>1348</v>
      </c>
      <c r="D21" s="286"/>
    </row>
    <row r="22" spans="1:4" ht="19.5" customHeight="1">
      <c r="A22" s="192" t="s">
        <v>1303</v>
      </c>
      <c r="B22" s="86"/>
      <c r="C22" s="207" t="s">
        <v>1625</v>
      </c>
      <c r="D22" s="285"/>
    </row>
    <row r="23" spans="1:4" ht="19.5" customHeight="1">
      <c r="A23" s="192" t="s">
        <v>1304</v>
      </c>
      <c r="B23" s="86"/>
      <c r="C23" s="201" t="s">
        <v>1626</v>
      </c>
      <c r="D23" s="273"/>
    </row>
    <row r="24" spans="1:4" ht="19.5" customHeight="1">
      <c r="A24" s="192" t="s">
        <v>1305</v>
      </c>
      <c r="B24" s="86"/>
      <c r="C24" s="197" t="s">
        <v>1349</v>
      </c>
      <c r="D24" s="286"/>
    </row>
    <row r="25" spans="1:4" ht="19.5" customHeight="1">
      <c r="A25" s="192" t="s">
        <v>1306</v>
      </c>
      <c r="B25" s="86"/>
      <c r="C25" s="197" t="s">
        <v>1350</v>
      </c>
      <c r="D25" s="286"/>
    </row>
    <row r="26" spans="1:4" ht="19.5" customHeight="1">
      <c r="A26" s="192" t="s">
        <v>1308</v>
      </c>
      <c r="B26" s="86"/>
      <c r="C26" s="197" t="s">
        <v>1351</v>
      </c>
      <c r="D26" s="286"/>
    </row>
    <row r="27" spans="1:4" ht="19.5" customHeight="1">
      <c r="A27" s="192" t="s">
        <v>1310</v>
      </c>
      <c r="B27" s="86">
        <f>SUM(B28:B32)</f>
        <v>0</v>
      </c>
      <c r="C27" s="201" t="s">
        <v>1627</v>
      </c>
      <c r="D27" s="273"/>
    </row>
    <row r="28" spans="1:4" ht="19.5" customHeight="1">
      <c r="A28" s="21" t="s">
        <v>1352</v>
      </c>
      <c r="B28" s="21"/>
      <c r="C28" s="197" t="s">
        <v>1349</v>
      </c>
      <c r="D28" s="286"/>
    </row>
    <row r="29" spans="1:4" ht="19.5" customHeight="1">
      <c r="A29" s="21" t="s">
        <v>1353</v>
      </c>
      <c r="B29" s="21"/>
      <c r="C29" s="197" t="s">
        <v>1350</v>
      </c>
      <c r="D29" s="286"/>
    </row>
    <row r="30" spans="1:4" ht="19.5" customHeight="1">
      <c r="A30" s="21" t="s">
        <v>1354</v>
      </c>
      <c r="B30" s="21"/>
      <c r="C30" s="199" t="s">
        <v>1355</v>
      </c>
      <c r="D30" s="286"/>
    </row>
    <row r="31" spans="1:4" ht="19.5" customHeight="1">
      <c r="A31" s="21" t="s">
        <v>1356</v>
      </c>
      <c r="B31" s="21"/>
      <c r="C31" s="201" t="s">
        <v>1628</v>
      </c>
      <c r="D31" s="273"/>
    </row>
    <row r="32" spans="1:4" ht="19.5" customHeight="1">
      <c r="A32" s="21" t="s">
        <v>1357</v>
      </c>
      <c r="B32" s="21"/>
      <c r="C32" s="200" t="s">
        <v>1350</v>
      </c>
      <c r="D32" s="286"/>
    </row>
    <row r="33" spans="1:4" ht="19.5" customHeight="1">
      <c r="A33" s="192" t="s">
        <v>1311</v>
      </c>
      <c r="B33" s="86"/>
      <c r="C33" s="200" t="s">
        <v>1358</v>
      </c>
      <c r="D33" s="286"/>
    </row>
    <row r="34" spans="1:4" ht="19.5" customHeight="1">
      <c r="A34" s="86" t="s">
        <v>1312</v>
      </c>
      <c r="B34" s="86"/>
      <c r="C34" s="207" t="s">
        <v>1629</v>
      </c>
      <c r="D34" s="285"/>
    </row>
    <row r="35" spans="1:4" ht="19.5" customHeight="1">
      <c r="A35" s="210"/>
      <c r="B35" s="21"/>
      <c r="C35" s="192" t="s">
        <v>1630</v>
      </c>
      <c r="D35" s="273"/>
    </row>
    <row r="36" spans="1:4" ht="19.5" customHeight="1">
      <c r="A36" s="210"/>
      <c r="B36" s="21"/>
      <c r="C36" s="119" t="s">
        <v>1359</v>
      </c>
      <c r="D36" s="286"/>
    </row>
    <row r="37" spans="1:4" ht="19.5" customHeight="1">
      <c r="A37" s="210"/>
      <c r="B37" s="21"/>
      <c r="C37" s="119" t="s">
        <v>1360</v>
      </c>
      <c r="D37" s="286"/>
    </row>
    <row r="38" spans="1:4" ht="19.5" customHeight="1">
      <c r="A38" s="210"/>
      <c r="B38" s="21"/>
      <c r="C38" s="119" t="s">
        <v>1361</v>
      </c>
      <c r="D38" s="286"/>
    </row>
    <row r="39" spans="1:4" ht="19.5" customHeight="1">
      <c r="A39" s="210"/>
      <c r="B39" s="21"/>
      <c r="C39" s="119" t="s">
        <v>1362</v>
      </c>
      <c r="D39" s="286"/>
    </row>
    <row r="40" spans="1:4" ht="19.5" customHeight="1">
      <c r="A40" s="21"/>
      <c r="B40" s="21"/>
      <c r="C40" s="192" t="s">
        <v>1631</v>
      </c>
      <c r="D40" s="273"/>
    </row>
    <row r="41" spans="1:4" ht="19.5" customHeight="1">
      <c r="A41" s="21"/>
      <c r="B41" s="21"/>
      <c r="C41" s="119" t="s">
        <v>1363</v>
      </c>
      <c r="D41" s="286"/>
    </row>
    <row r="42" spans="1:4" ht="19.5" customHeight="1">
      <c r="A42" s="21"/>
      <c r="B42" s="21"/>
      <c r="C42" s="119" t="s">
        <v>1364</v>
      </c>
      <c r="D42" s="286"/>
    </row>
    <row r="43" spans="1:4" ht="19.5" customHeight="1">
      <c r="A43" s="197"/>
      <c r="B43" s="21"/>
      <c r="C43" s="119" t="s">
        <v>1365</v>
      </c>
      <c r="D43" s="286"/>
    </row>
    <row r="44" spans="1:4" ht="19.5" customHeight="1">
      <c r="A44" s="197"/>
      <c r="B44" s="21"/>
      <c r="C44" s="119" t="s">
        <v>1366</v>
      </c>
      <c r="D44" s="286"/>
    </row>
    <row r="45" spans="1:4" ht="19.5" customHeight="1">
      <c r="A45" s="197"/>
      <c r="B45" s="21"/>
      <c r="C45" s="207" t="s">
        <v>1632</v>
      </c>
      <c r="D45" s="285">
        <f>SUM(D46,D59,D63,D70,D74,D78,D82,D88,D91)</f>
        <v>26900</v>
      </c>
    </row>
    <row r="46" spans="1:4" s="202" customFormat="1" ht="19.5" customHeight="1">
      <c r="A46" s="197"/>
      <c r="B46" s="21"/>
      <c r="C46" s="192" t="s">
        <v>1307</v>
      </c>
      <c r="D46" s="273">
        <f>SUM(D47:D58)</f>
        <v>25700</v>
      </c>
    </row>
    <row r="47" spans="1:4" ht="19.5" customHeight="1">
      <c r="A47" s="197"/>
      <c r="B47" s="21"/>
      <c r="C47" s="199" t="s">
        <v>1367</v>
      </c>
      <c r="D47" s="21">
        <v>17000</v>
      </c>
    </row>
    <row r="48" spans="1:4" ht="19.5" customHeight="1">
      <c r="A48" s="197"/>
      <c r="B48" s="21"/>
      <c r="C48" s="199" t="s">
        <v>1368</v>
      </c>
      <c r="D48" s="21"/>
    </row>
    <row r="49" spans="1:4" ht="19.5" customHeight="1">
      <c r="A49" s="197"/>
      <c r="B49" s="21"/>
      <c r="C49" s="199" t="s">
        <v>1369</v>
      </c>
      <c r="D49" s="21">
        <v>2000</v>
      </c>
    </row>
    <row r="50" spans="1:4" ht="19.5" customHeight="1">
      <c r="A50" s="197"/>
      <c r="B50" s="21"/>
      <c r="C50" s="199" t="s">
        <v>1370</v>
      </c>
      <c r="D50" s="21">
        <v>2000</v>
      </c>
    </row>
    <row r="51" spans="1:4" ht="19.5" customHeight="1">
      <c r="A51" s="197"/>
      <c r="B51" s="21"/>
      <c r="C51" s="199" t="s">
        <v>1371</v>
      </c>
      <c r="D51" s="21">
        <v>2000</v>
      </c>
    </row>
    <row r="52" spans="1:4" ht="19.5" customHeight="1">
      <c r="A52" s="197"/>
      <c r="B52" s="21"/>
      <c r="C52" s="199" t="s">
        <v>1372</v>
      </c>
      <c r="D52" s="21">
        <v>200</v>
      </c>
    </row>
    <row r="53" spans="1:4" ht="19.5" customHeight="1">
      <c r="A53" s="197"/>
      <c r="B53" s="21"/>
      <c r="C53" s="199" t="s">
        <v>1373</v>
      </c>
      <c r="D53" s="21">
        <v>1000</v>
      </c>
    </row>
    <row r="54" spans="1:4" ht="19.5" customHeight="1">
      <c r="A54" s="197"/>
      <c r="B54" s="21"/>
      <c r="C54" s="199" t="s">
        <v>1374</v>
      </c>
      <c r="D54" s="21"/>
    </row>
    <row r="55" spans="1:4" ht="19.5" customHeight="1">
      <c r="A55" s="119"/>
      <c r="B55" s="21"/>
      <c r="C55" s="199" t="s">
        <v>1375</v>
      </c>
      <c r="D55" s="21"/>
    </row>
    <row r="56" spans="1:4" ht="19.5" customHeight="1">
      <c r="A56" s="119"/>
      <c r="B56" s="21"/>
      <c r="C56" s="199" t="s">
        <v>1376</v>
      </c>
      <c r="D56" s="21"/>
    </row>
    <row r="57" spans="1:4" ht="19.5" customHeight="1">
      <c r="A57" s="119"/>
      <c r="B57" s="21"/>
      <c r="C57" s="199" t="s">
        <v>978</v>
      </c>
      <c r="D57" s="21"/>
    </row>
    <row r="58" spans="1:4" ht="19.5" customHeight="1">
      <c r="A58" s="119"/>
      <c r="B58" s="21"/>
      <c r="C58" s="199" t="s">
        <v>1377</v>
      </c>
      <c r="D58" s="21">
        <v>1500</v>
      </c>
    </row>
    <row r="59" spans="1:4" ht="19.5" customHeight="1">
      <c r="A59" s="119"/>
      <c r="B59" s="21"/>
      <c r="C59" s="192" t="s">
        <v>1309</v>
      </c>
      <c r="D59" s="273">
        <f>SUM(D60:D62)</f>
        <v>1000</v>
      </c>
    </row>
    <row r="60" spans="1:4" ht="19.5" customHeight="1">
      <c r="A60" s="119"/>
      <c r="B60" s="21"/>
      <c r="C60" s="199" t="s">
        <v>1367</v>
      </c>
      <c r="D60" s="21">
        <v>1000</v>
      </c>
    </row>
    <row r="61" spans="1:4" ht="19.5" customHeight="1">
      <c r="A61" s="119"/>
      <c r="B61" s="21"/>
      <c r="C61" s="199" t="s">
        <v>1368</v>
      </c>
      <c r="D61" s="21"/>
    </row>
    <row r="62" spans="1:4" ht="19.5" customHeight="1">
      <c r="A62" s="119"/>
      <c r="B62" s="21"/>
      <c r="C62" s="199" t="s">
        <v>1378</v>
      </c>
      <c r="D62" s="21"/>
    </row>
    <row r="63" spans="1:4" ht="19.5" customHeight="1">
      <c r="A63" s="119"/>
      <c r="B63" s="21"/>
      <c r="C63" s="192" t="s">
        <v>1633</v>
      </c>
      <c r="D63" s="273">
        <v>200</v>
      </c>
    </row>
    <row r="64" spans="1:4" ht="19.5" customHeight="1">
      <c r="A64" s="119"/>
      <c r="B64" s="21"/>
      <c r="C64" s="192" t="s">
        <v>1634</v>
      </c>
      <c r="D64" s="273"/>
    </row>
    <row r="65" spans="1:4" ht="19.5" customHeight="1">
      <c r="A65" s="119"/>
      <c r="B65" s="21"/>
      <c r="C65" s="199" t="s">
        <v>1379</v>
      </c>
      <c r="D65" s="286"/>
    </row>
    <row r="66" spans="1:4" ht="19.5" customHeight="1">
      <c r="A66" s="119"/>
      <c r="B66" s="211"/>
      <c r="C66" s="199" t="s">
        <v>1380</v>
      </c>
      <c r="D66" s="286"/>
    </row>
    <row r="67" spans="1:4" ht="19.5" customHeight="1">
      <c r="A67" s="119"/>
      <c r="B67" s="21"/>
      <c r="C67" s="199" t="s">
        <v>1381</v>
      </c>
      <c r="D67" s="286"/>
    </row>
    <row r="68" spans="1:4" ht="19.5" customHeight="1">
      <c r="A68" s="119"/>
      <c r="B68" s="21"/>
      <c r="C68" s="199" t="s">
        <v>1382</v>
      </c>
      <c r="D68" s="286"/>
    </row>
    <row r="69" spans="1:4" ht="19.5" customHeight="1">
      <c r="A69" s="119"/>
      <c r="B69" s="21"/>
      <c r="C69" s="199" t="s">
        <v>1383</v>
      </c>
      <c r="D69" s="286"/>
    </row>
    <row r="70" spans="1:4" ht="19.5" customHeight="1">
      <c r="A70" s="119"/>
      <c r="B70" s="21"/>
      <c r="C70" s="192" t="s">
        <v>1384</v>
      </c>
      <c r="D70" s="273"/>
    </row>
    <row r="71" spans="1:4" ht="19.5" customHeight="1">
      <c r="A71" s="119"/>
      <c r="B71" s="21"/>
      <c r="C71" s="119" t="s">
        <v>1385</v>
      </c>
      <c r="D71" s="286"/>
    </row>
    <row r="72" spans="1:4" ht="19.5" customHeight="1">
      <c r="A72" s="119"/>
      <c r="B72" s="21"/>
      <c r="C72" s="119" t="s">
        <v>1386</v>
      </c>
      <c r="D72" s="286"/>
    </row>
    <row r="73" spans="1:4" ht="19.5" customHeight="1">
      <c r="A73" s="119"/>
      <c r="B73" s="21"/>
      <c r="C73" s="119" t="s">
        <v>1387</v>
      </c>
      <c r="D73" s="286"/>
    </row>
    <row r="74" spans="1:4" ht="19.5" customHeight="1">
      <c r="A74" s="119"/>
      <c r="B74" s="21"/>
      <c r="C74" s="192" t="s">
        <v>1636</v>
      </c>
      <c r="D74" s="273"/>
    </row>
    <row r="75" spans="1:4" ht="19.5" customHeight="1">
      <c r="A75" s="119"/>
      <c r="B75" s="21"/>
      <c r="C75" s="200" t="s">
        <v>1367</v>
      </c>
      <c r="D75" s="286"/>
    </row>
    <row r="76" spans="1:4" ht="19.5" customHeight="1">
      <c r="A76" s="119"/>
      <c r="B76" s="21"/>
      <c r="C76" s="200" t="s">
        <v>1368</v>
      </c>
      <c r="D76" s="286"/>
    </row>
    <row r="77" spans="1:4" ht="19.5" customHeight="1">
      <c r="A77" s="119"/>
      <c r="B77" s="21"/>
      <c r="C77" s="200" t="s">
        <v>1388</v>
      </c>
      <c r="D77" s="286"/>
    </row>
    <row r="78" spans="1:4" ht="19.5" customHeight="1">
      <c r="A78" s="119"/>
      <c r="B78" s="21"/>
      <c r="C78" s="192" t="s">
        <v>1637</v>
      </c>
      <c r="D78" s="273"/>
    </row>
    <row r="79" spans="1:4" ht="19.5" customHeight="1">
      <c r="A79" s="119"/>
      <c r="B79" s="21"/>
      <c r="C79" s="200" t="s">
        <v>1367</v>
      </c>
      <c r="D79" s="286"/>
    </row>
    <row r="80" spans="1:4" ht="19.5" customHeight="1">
      <c r="A80" s="119"/>
      <c r="B80" s="21"/>
      <c r="C80" s="200" t="s">
        <v>1368</v>
      </c>
      <c r="D80" s="286"/>
    </row>
    <row r="81" spans="1:4" ht="19.5" customHeight="1">
      <c r="A81" s="119"/>
      <c r="B81" s="21"/>
      <c r="C81" s="200" t="s">
        <v>1389</v>
      </c>
      <c r="D81" s="286"/>
    </row>
    <row r="82" spans="1:4" ht="19.5" customHeight="1">
      <c r="A82" s="119"/>
      <c r="B82" s="21"/>
      <c r="C82" s="192" t="s">
        <v>1638</v>
      </c>
      <c r="D82" s="273"/>
    </row>
    <row r="83" spans="1:4" ht="19.5" customHeight="1">
      <c r="A83" s="119"/>
      <c r="B83" s="21"/>
      <c r="C83" s="200" t="s">
        <v>1379</v>
      </c>
      <c r="D83" s="286"/>
    </row>
    <row r="84" spans="1:4" ht="19.5" customHeight="1">
      <c r="A84" s="119"/>
      <c r="B84" s="21"/>
      <c r="C84" s="200" t="s">
        <v>1380</v>
      </c>
      <c r="D84" s="286"/>
    </row>
    <row r="85" spans="1:4" ht="19.5" customHeight="1">
      <c r="A85" s="119"/>
      <c r="B85" s="21"/>
      <c r="C85" s="200" t="s">
        <v>1381</v>
      </c>
      <c r="D85" s="286"/>
    </row>
    <row r="86" spans="1:4" ht="19.5" customHeight="1">
      <c r="A86" s="119"/>
      <c r="B86" s="21"/>
      <c r="C86" s="200" t="s">
        <v>1382</v>
      </c>
      <c r="D86" s="286"/>
    </row>
    <row r="87" spans="1:4" ht="19.5" customHeight="1">
      <c r="A87" s="119"/>
      <c r="B87" s="21"/>
      <c r="C87" s="200" t="s">
        <v>1390</v>
      </c>
      <c r="D87" s="286"/>
    </row>
    <row r="88" spans="1:4" ht="19.5" customHeight="1">
      <c r="A88" s="119"/>
      <c r="B88" s="21"/>
      <c r="C88" s="192" t="s">
        <v>1639</v>
      </c>
      <c r="D88" s="273"/>
    </row>
    <row r="89" spans="1:4" ht="19.5" customHeight="1">
      <c r="A89" s="119"/>
      <c r="B89" s="21"/>
      <c r="C89" s="200" t="s">
        <v>1385</v>
      </c>
      <c r="D89" s="286"/>
    </row>
    <row r="90" spans="1:4" ht="19.5" customHeight="1">
      <c r="A90" s="119"/>
      <c r="B90" s="21"/>
      <c r="C90" s="200" t="s">
        <v>1391</v>
      </c>
      <c r="D90" s="286"/>
    </row>
    <row r="91" spans="1:4" ht="19.5" customHeight="1">
      <c r="A91" s="119"/>
      <c r="B91" s="21"/>
      <c r="C91" s="212" t="s">
        <v>1313</v>
      </c>
      <c r="D91" s="273"/>
    </row>
    <row r="92" spans="1:4" ht="19.5" customHeight="1">
      <c r="A92" s="119"/>
      <c r="B92" s="21"/>
      <c r="C92" s="200" t="s">
        <v>1367</v>
      </c>
      <c r="D92" s="286"/>
    </row>
    <row r="93" spans="1:4" ht="19.5" customHeight="1">
      <c r="A93" s="119"/>
      <c r="B93" s="21"/>
      <c r="C93" s="200" t="s">
        <v>1368</v>
      </c>
      <c r="D93" s="286"/>
    </row>
    <row r="94" spans="1:4" ht="19.5" customHeight="1">
      <c r="A94" s="119"/>
      <c r="B94" s="21"/>
      <c r="C94" s="200" t="s">
        <v>1369</v>
      </c>
      <c r="D94" s="286"/>
    </row>
    <row r="95" spans="1:4" ht="19.5" customHeight="1">
      <c r="A95" s="119"/>
      <c r="B95" s="21"/>
      <c r="C95" s="200" t="s">
        <v>1370</v>
      </c>
      <c r="D95" s="286"/>
    </row>
    <row r="96" spans="1:4" ht="19.5" customHeight="1">
      <c r="A96" s="119"/>
      <c r="B96" s="21"/>
      <c r="C96" s="200" t="s">
        <v>1373</v>
      </c>
      <c r="D96" s="286"/>
    </row>
    <row r="97" spans="1:4" ht="19.5" customHeight="1">
      <c r="A97" s="119"/>
      <c r="B97" s="21"/>
      <c r="C97" s="200" t="s">
        <v>1375</v>
      </c>
      <c r="D97" s="286"/>
    </row>
    <row r="98" spans="1:4" ht="19.5" customHeight="1">
      <c r="A98" s="119"/>
      <c r="B98" s="21"/>
      <c r="C98" s="200" t="s">
        <v>1376</v>
      </c>
      <c r="D98" s="286"/>
    </row>
    <row r="99" spans="1:4" ht="19.5" customHeight="1">
      <c r="A99" s="119"/>
      <c r="B99" s="21"/>
      <c r="C99" s="200" t="s">
        <v>1392</v>
      </c>
      <c r="D99" s="286"/>
    </row>
    <row r="100" spans="1:4" ht="19.5" customHeight="1">
      <c r="A100" s="119"/>
      <c r="B100" s="21"/>
      <c r="C100" s="207" t="s">
        <v>1640</v>
      </c>
      <c r="D100" s="285"/>
    </row>
    <row r="101" spans="1:4" ht="19.5" customHeight="1">
      <c r="A101" s="119"/>
      <c r="B101" s="21"/>
      <c r="C101" s="102" t="s">
        <v>1641</v>
      </c>
      <c r="D101" s="273"/>
    </row>
    <row r="102" spans="1:4" ht="19.5" customHeight="1">
      <c r="A102" s="119"/>
      <c r="B102" s="21"/>
      <c r="C102" s="199" t="s">
        <v>1350</v>
      </c>
      <c r="D102" s="286"/>
    </row>
    <row r="103" spans="1:4" ht="19.5" customHeight="1">
      <c r="A103" s="119"/>
      <c r="B103" s="21"/>
      <c r="C103" s="199" t="s">
        <v>1393</v>
      </c>
      <c r="D103" s="286"/>
    </row>
    <row r="104" spans="1:4" ht="19.5" customHeight="1">
      <c r="A104" s="119"/>
      <c r="B104" s="21"/>
      <c r="C104" s="199" t="s">
        <v>1394</v>
      </c>
      <c r="D104" s="286"/>
    </row>
    <row r="105" spans="1:4" ht="19.5" customHeight="1">
      <c r="A105" s="119"/>
      <c r="B105" s="21"/>
      <c r="C105" s="199" t="s">
        <v>1395</v>
      </c>
      <c r="D105" s="286"/>
    </row>
    <row r="106" spans="1:4" ht="19.5" customHeight="1">
      <c r="A106" s="119"/>
      <c r="B106" s="21"/>
      <c r="C106" s="102" t="s">
        <v>1314</v>
      </c>
      <c r="D106" s="273"/>
    </row>
    <row r="107" spans="1:4" ht="19.5" customHeight="1">
      <c r="A107" s="119"/>
      <c r="B107" s="21"/>
      <c r="C107" s="199" t="s">
        <v>1350</v>
      </c>
      <c r="D107" s="286"/>
    </row>
    <row r="108" spans="1:4" ht="19.5" customHeight="1">
      <c r="A108" s="119"/>
      <c r="B108" s="21"/>
      <c r="C108" s="199" t="s">
        <v>1393</v>
      </c>
      <c r="D108" s="286"/>
    </row>
    <row r="109" spans="1:4" ht="19.5" customHeight="1">
      <c r="A109" s="119"/>
      <c r="B109" s="21"/>
      <c r="C109" s="199" t="s">
        <v>1396</v>
      </c>
      <c r="D109" s="286"/>
    </row>
    <row r="110" spans="1:4" ht="19.5" customHeight="1">
      <c r="A110" s="119"/>
      <c r="B110" s="21"/>
      <c r="C110" s="199" t="s">
        <v>1397</v>
      </c>
      <c r="D110" s="286"/>
    </row>
    <row r="111" spans="1:4" ht="19.5" customHeight="1">
      <c r="A111" s="119"/>
      <c r="B111" s="21"/>
      <c r="C111" s="102" t="s">
        <v>1642</v>
      </c>
      <c r="D111" s="273"/>
    </row>
    <row r="112" spans="1:4" ht="19.5" customHeight="1">
      <c r="A112" s="119"/>
      <c r="B112" s="21"/>
      <c r="C112" s="199" t="s">
        <v>780</v>
      </c>
      <c r="D112" s="286"/>
    </row>
    <row r="113" spans="1:4" ht="19.5" customHeight="1">
      <c r="A113" s="119"/>
      <c r="B113" s="21"/>
      <c r="C113" s="199" t="s">
        <v>1398</v>
      </c>
      <c r="D113" s="286"/>
    </row>
    <row r="114" spans="1:4" ht="19.5" customHeight="1">
      <c r="A114" s="119"/>
      <c r="B114" s="21"/>
      <c r="C114" s="199" t="s">
        <v>1399</v>
      </c>
      <c r="D114" s="286"/>
    </row>
    <row r="115" spans="1:4" ht="19.5" customHeight="1">
      <c r="A115" s="119"/>
      <c r="B115" s="21"/>
      <c r="C115" s="199" t="s">
        <v>1400</v>
      </c>
      <c r="D115" s="286"/>
    </row>
    <row r="116" spans="1:4" ht="19.5" customHeight="1">
      <c r="A116" s="119"/>
      <c r="B116" s="21"/>
      <c r="C116" s="213" t="s">
        <v>1673</v>
      </c>
      <c r="D116" s="285"/>
    </row>
    <row r="117" spans="1:4" ht="19.5" customHeight="1">
      <c r="A117" s="119"/>
      <c r="B117" s="21"/>
      <c r="C117" s="102" t="s">
        <v>1315</v>
      </c>
      <c r="D117" s="273"/>
    </row>
    <row r="118" spans="1:4" ht="19.5" customHeight="1">
      <c r="A118" s="119"/>
      <c r="B118" s="21"/>
      <c r="C118" s="199" t="s">
        <v>810</v>
      </c>
      <c r="D118" s="286"/>
    </row>
    <row r="119" spans="1:4" ht="19.5" customHeight="1">
      <c r="A119" s="119"/>
      <c r="B119" s="21"/>
      <c r="C119" s="199" t="s">
        <v>811</v>
      </c>
      <c r="D119" s="286"/>
    </row>
    <row r="120" spans="1:4" ht="19.5" customHeight="1">
      <c r="A120" s="119"/>
      <c r="B120" s="21"/>
      <c r="C120" s="199" t="s">
        <v>1401</v>
      </c>
      <c r="D120" s="286"/>
    </row>
    <row r="121" spans="1:4" ht="19.5" customHeight="1">
      <c r="A121" s="119"/>
      <c r="B121" s="21"/>
      <c r="C121" s="199" t="s">
        <v>1402</v>
      </c>
      <c r="D121" s="286"/>
    </row>
    <row r="122" spans="1:4" ht="19.5" customHeight="1">
      <c r="A122" s="119"/>
      <c r="B122" s="21"/>
      <c r="C122" s="102" t="s">
        <v>1674</v>
      </c>
      <c r="D122" s="273"/>
    </row>
    <row r="123" spans="1:4" ht="19.5" customHeight="1">
      <c r="A123" s="119"/>
      <c r="B123" s="21"/>
      <c r="C123" s="199" t="s">
        <v>1401</v>
      </c>
      <c r="D123" s="286"/>
    </row>
    <row r="124" spans="1:4" ht="19.5" customHeight="1">
      <c r="A124" s="119"/>
      <c r="B124" s="21"/>
      <c r="C124" s="199" t="s">
        <v>1403</v>
      </c>
      <c r="D124" s="286"/>
    </row>
    <row r="125" spans="1:4" ht="19.5" customHeight="1">
      <c r="A125" s="119"/>
      <c r="B125" s="21"/>
      <c r="C125" s="199" t="s">
        <v>1404</v>
      </c>
      <c r="D125" s="286"/>
    </row>
    <row r="126" spans="1:4" ht="19.5" customHeight="1">
      <c r="A126" s="119"/>
      <c r="B126" s="21"/>
      <c r="C126" s="199" t="s">
        <v>1405</v>
      </c>
      <c r="D126" s="286"/>
    </row>
    <row r="127" spans="1:4" ht="19.5" customHeight="1">
      <c r="A127" s="119"/>
      <c r="B127" s="21"/>
      <c r="C127" s="102" t="s">
        <v>1675</v>
      </c>
      <c r="D127" s="273"/>
    </row>
    <row r="128" spans="1:4" ht="19.5" customHeight="1">
      <c r="A128" s="119"/>
      <c r="B128" s="21"/>
      <c r="C128" s="199" t="s">
        <v>817</v>
      </c>
      <c r="D128" s="286"/>
    </row>
    <row r="129" spans="1:4" ht="19.5" customHeight="1">
      <c r="A129" s="119"/>
      <c r="B129" s="21"/>
      <c r="C129" s="199" t="s">
        <v>1406</v>
      </c>
      <c r="D129" s="286"/>
    </row>
    <row r="130" spans="1:4" ht="19.5" customHeight="1">
      <c r="A130" s="119"/>
      <c r="B130" s="21"/>
      <c r="C130" s="199" t="s">
        <v>1407</v>
      </c>
      <c r="D130" s="286"/>
    </row>
    <row r="131" spans="1:4" ht="19.5" customHeight="1">
      <c r="A131" s="119"/>
      <c r="B131" s="21"/>
      <c r="C131" s="199" t="s">
        <v>1408</v>
      </c>
      <c r="D131" s="286"/>
    </row>
    <row r="132" spans="1:4" ht="19.5" customHeight="1">
      <c r="A132" s="119"/>
      <c r="B132" s="21"/>
      <c r="C132" s="102" t="s">
        <v>1676</v>
      </c>
      <c r="D132" s="273"/>
    </row>
    <row r="133" spans="1:4" ht="19.5" customHeight="1">
      <c r="A133" s="119"/>
      <c r="B133" s="21"/>
      <c r="C133" s="199" t="s">
        <v>1409</v>
      </c>
      <c r="D133" s="286"/>
    </row>
    <row r="134" spans="1:4" ht="19.5" customHeight="1">
      <c r="A134" s="119"/>
      <c r="B134" s="21"/>
      <c r="C134" s="199" t="s">
        <v>1410</v>
      </c>
      <c r="D134" s="286"/>
    </row>
    <row r="135" spans="1:4" ht="19.5" customHeight="1">
      <c r="A135" s="119"/>
      <c r="B135" s="21"/>
      <c r="C135" s="199" t="s">
        <v>1411</v>
      </c>
      <c r="D135" s="286"/>
    </row>
    <row r="136" spans="1:4" ht="19.5" customHeight="1">
      <c r="A136" s="119"/>
      <c r="B136" s="21"/>
      <c r="C136" s="199" t="s">
        <v>1412</v>
      </c>
      <c r="D136" s="286"/>
    </row>
    <row r="137" spans="1:4" ht="19.5" customHeight="1">
      <c r="A137" s="119"/>
      <c r="B137" s="21"/>
      <c r="C137" s="199" t="s">
        <v>1413</v>
      </c>
      <c r="D137" s="286"/>
    </row>
    <row r="138" spans="1:4" ht="19.5" customHeight="1">
      <c r="A138" s="119"/>
      <c r="B138" s="21"/>
      <c r="C138" s="199" t="s">
        <v>1414</v>
      </c>
      <c r="D138" s="286"/>
    </row>
    <row r="139" spans="1:4" ht="19.5" customHeight="1">
      <c r="A139" s="119"/>
      <c r="B139" s="21"/>
      <c r="C139" s="199" t="s">
        <v>1415</v>
      </c>
      <c r="D139" s="286"/>
    </row>
    <row r="140" spans="1:4" ht="19.5" customHeight="1">
      <c r="A140" s="119"/>
      <c r="B140" s="21"/>
      <c r="C140" s="199" t="s">
        <v>1416</v>
      </c>
      <c r="D140" s="286"/>
    </row>
    <row r="141" spans="1:4" ht="19.5" customHeight="1">
      <c r="A141" s="119"/>
      <c r="B141" s="21"/>
      <c r="C141" s="102" t="s">
        <v>1677</v>
      </c>
      <c r="D141" s="273"/>
    </row>
    <row r="142" spans="1:4" ht="19.5" customHeight="1">
      <c r="A142" s="119"/>
      <c r="B142" s="21"/>
      <c r="C142" s="199" t="s">
        <v>1417</v>
      </c>
      <c r="D142" s="286"/>
    </row>
    <row r="143" spans="1:4" ht="19.5" customHeight="1">
      <c r="A143" s="119"/>
      <c r="B143" s="21"/>
      <c r="C143" s="199" t="s">
        <v>1418</v>
      </c>
      <c r="D143" s="286"/>
    </row>
    <row r="144" spans="1:4" ht="19.5" customHeight="1">
      <c r="A144" s="119"/>
      <c r="B144" s="21"/>
      <c r="C144" s="199" t="s">
        <v>1419</v>
      </c>
      <c r="D144" s="286"/>
    </row>
    <row r="145" spans="1:4" ht="19.5" customHeight="1">
      <c r="A145" s="119"/>
      <c r="B145" s="21"/>
      <c r="C145" s="199" t="s">
        <v>1420</v>
      </c>
      <c r="D145" s="286"/>
    </row>
    <row r="146" spans="1:4" ht="19.5" customHeight="1">
      <c r="A146" s="119"/>
      <c r="B146" s="21"/>
      <c r="C146" s="199" t="s">
        <v>1421</v>
      </c>
      <c r="D146" s="286"/>
    </row>
    <row r="147" spans="1:4" ht="19.5" customHeight="1">
      <c r="A147" s="119"/>
      <c r="B147" s="21"/>
      <c r="C147" s="199" t="s">
        <v>1422</v>
      </c>
      <c r="D147" s="286"/>
    </row>
    <row r="148" spans="1:4" ht="19.5" customHeight="1">
      <c r="A148" s="119"/>
      <c r="B148" s="21"/>
      <c r="C148" s="102" t="s">
        <v>1678</v>
      </c>
      <c r="D148" s="273"/>
    </row>
    <row r="149" spans="1:4" ht="19.5" customHeight="1">
      <c r="A149" s="119"/>
      <c r="B149" s="21"/>
      <c r="C149" s="199" t="s">
        <v>1423</v>
      </c>
      <c r="D149" s="286"/>
    </row>
    <row r="150" spans="1:4" ht="19.5" customHeight="1">
      <c r="A150" s="119"/>
      <c r="B150" s="21"/>
      <c r="C150" s="199" t="s">
        <v>838</v>
      </c>
      <c r="D150" s="286"/>
    </row>
    <row r="151" spans="1:4" ht="19.5" customHeight="1">
      <c r="A151" s="119"/>
      <c r="B151" s="21"/>
      <c r="C151" s="199" t="s">
        <v>1424</v>
      </c>
      <c r="D151" s="286"/>
    </row>
    <row r="152" spans="1:4" ht="19.5" customHeight="1">
      <c r="A152" s="119"/>
      <c r="B152" s="21"/>
      <c r="C152" s="199" t="s">
        <v>1425</v>
      </c>
      <c r="D152" s="286"/>
    </row>
    <row r="153" spans="1:4" ht="19.5" customHeight="1">
      <c r="A153" s="119"/>
      <c r="B153" s="21"/>
      <c r="C153" s="199" t="s">
        <v>1426</v>
      </c>
      <c r="D153" s="286"/>
    </row>
    <row r="154" spans="1:4" ht="19.5" customHeight="1">
      <c r="A154" s="119"/>
      <c r="B154" s="21"/>
      <c r="C154" s="199" t="s">
        <v>1427</v>
      </c>
      <c r="D154" s="286"/>
    </row>
    <row r="155" spans="1:4" ht="19.5" customHeight="1">
      <c r="A155" s="119"/>
      <c r="B155" s="21"/>
      <c r="C155" s="199" t="s">
        <v>1428</v>
      </c>
      <c r="D155" s="286"/>
    </row>
    <row r="156" spans="1:4" ht="19.5" customHeight="1">
      <c r="A156" s="119"/>
      <c r="B156" s="21"/>
      <c r="C156" s="199" t="s">
        <v>1429</v>
      </c>
      <c r="D156" s="286"/>
    </row>
    <row r="157" spans="1:4" ht="19.5" customHeight="1">
      <c r="A157" s="119"/>
      <c r="B157" s="21"/>
      <c r="C157" s="102" t="s">
        <v>1316</v>
      </c>
      <c r="D157" s="273"/>
    </row>
    <row r="158" spans="1:4" ht="19.5" customHeight="1">
      <c r="A158" s="119"/>
      <c r="B158" s="21"/>
      <c r="C158" s="200" t="s">
        <v>810</v>
      </c>
      <c r="D158" s="286"/>
    </row>
    <row r="159" spans="1:4" ht="27">
      <c r="A159" s="119"/>
      <c r="B159" s="21"/>
      <c r="C159" s="200" t="s">
        <v>1430</v>
      </c>
      <c r="D159" s="286"/>
    </row>
    <row r="160" spans="1:4" ht="19.5" customHeight="1">
      <c r="A160" s="119"/>
      <c r="B160" s="21"/>
      <c r="C160" s="102" t="s">
        <v>1679</v>
      </c>
      <c r="D160" s="273"/>
    </row>
    <row r="161" spans="1:4" ht="19.5" customHeight="1">
      <c r="A161" s="119"/>
      <c r="B161" s="21"/>
      <c r="C161" s="200" t="s">
        <v>810</v>
      </c>
      <c r="D161" s="286"/>
    </row>
    <row r="162" spans="1:4" ht="19.5" customHeight="1">
      <c r="A162" s="119"/>
      <c r="B162" s="21"/>
      <c r="C162" s="200" t="s">
        <v>1431</v>
      </c>
      <c r="D162" s="286"/>
    </row>
    <row r="163" spans="1:4" ht="19.5" customHeight="1">
      <c r="A163" s="119"/>
      <c r="B163" s="21"/>
      <c r="C163" s="102" t="s">
        <v>1680</v>
      </c>
      <c r="D163" s="273"/>
    </row>
    <row r="164" spans="1:4" ht="19.5" customHeight="1">
      <c r="A164" s="119"/>
      <c r="B164" s="21"/>
      <c r="C164" s="102" t="s">
        <v>1681</v>
      </c>
      <c r="D164" s="273"/>
    </row>
    <row r="165" spans="1:4" ht="19.5" customHeight="1">
      <c r="A165" s="119"/>
      <c r="B165" s="21"/>
      <c r="C165" s="200" t="s">
        <v>817</v>
      </c>
      <c r="D165" s="286"/>
    </row>
    <row r="166" spans="1:4" ht="19.5" customHeight="1">
      <c r="A166" s="119"/>
      <c r="B166" s="21"/>
      <c r="C166" s="200" t="s">
        <v>1407</v>
      </c>
      <c r="D166" s="286"/>
    </row>
    <row r="167" spans="1:4" ht="19.5" customHeight="1">
      <c r="A167" s="119"/>
      <c r="B167" s="21"/>
      <c r="C167" s="200" t="s">
        <v>1432</v>
      </c>
      <c r="D167" s="286"/>
    </row>
    <row r="168" spans="1:4" ht="19.5" customHeight="1">
      <c r="A168" s="119"/>
      <c r="B168" s="21"/>
      <c r="C168" s="213" t="s">
        <v>1317</v>
      </c>
      <c r="D168" s="285"/>
    </row>
    <row r="169" spans="1:4" ht="19.5" customHeight="1">
      <c r="A169" s="119"/>
      <c r="B169" s="21"/>
      <c r="C169" s="102" t="s">
        <v>1682</v>
      </c>
      <c r="D169" s="273"/>
    </row>
    <row r="170" spans="1:4" ht="19.5" customHeight="1">
      <c r="A170" s="119"/>
      <c r="B170" s="21"/>
      <c r="C170" s="199" t="s">
        <v>1433</v>
      </c>
      <c r="D170" s="286"/>
    </row>
    <row r="171" spans="1:4" ht="19.5" customHeight="1">
      <c r="A171" s="119"/>
      <c r="B171" s="21"/>
      <c r="C171" s="199" t="s">
        <v>1434</v>
      </c>
      <c r="D171" s="286"/>
    </row>
    <row r="172" spans="1:4" ht="19.5" customHeight="1">
      <c r="A172" s="119"/>
      <c r="B172" s="21"/>
      <c r="C172" s="213" t="s">
        <v>1318</v>
      </c>
      <c r="D172" s="285">
        <f>SUM(D173,D177,D186)</f>
        <v>129</v>
      </c>
    </row>
    <row r="173" spans="1:4" ht="19.5" customHeight="1">
      <c r="A173" s="119"/>
      <c r="B173" s="21"/>
      <c r="C173" s="102" t="s">
        <v>1683</v>
      </c>
      <c r="D173" s="86"/>
    </row>
    <row r="174" spans="1:4" ht="19.5" customHeight="1">
      <c r="A174" s="119"/>
      <c r="B174" s="21"/>
      <c r="C174" s="199" t="s">
        <v>1435</v>
      </c>
      <c r="D174" s="21"/>
    </row>
    <row r="175" spans="1:4" ht="19.5" customHeight="1">
      <c r="A175" s="119"/>
      <c r="B175" s="21"/>
      <c r="C175" s="199" t="s">
        <v>1436</v>
      </c>
      <c r="D175" s="21"/>
    </row>
    <row r="176" spans="1:4" ht="19.5" customHeight="1">
      <c r="A176" s="119"/>
      <c r="B176" s="21"/>
      <c r="C176" s="199" t="s">
        <v>1437</v>
      </c>
      <c r="D176" s="21"/>
    </row>
    <row r="177" spans="1:4" ht="19.5" customHeight="1">
      <c r="A177" s="119"/>
      <c r="B177" s="21"/>
      <c r="C177" s="102" t="s">
        <v>1684</v>
      </c>
      <c r="D177" s="86"/>
    </row>
    <row r="178" spans="1:4" ht="19.5" customHeight="1">
      <c r="A178" s="119"/>
      <c r="B178" s="21"/>
      <c r="C178" s="199" t="s">
        <v>1438</v>
      </c>
      <c r="D178" s="21"/>
    </row>
    <row r="179" spans="1:4" ht="19.5" customHeight="1">
      <c r="A179" s="119"/>
      <c r="B179" s="21"/>
      <c r="C179" s="199" t="s">
        <v>1439</v>
      </c>
      <c r="D179" s="21"/>
    </row>
    <row r="180" spans="1:4" ht="19.5" customHeight="1">
      <c r="A180" s="119"/>
      <c r="B180" s="21"/>
      <c r="C180" s="199" t="s">
        <v>1440</v>
      </c>
      <c r="D180" s="21"/>
    </row>
    <row r="181" spans="1:4" ht="19.5" customHeight="1">
      <c r="A181" s="119"/>
      <c r="B181" s="21"/>
      <c r="C181" s="199" t="s">
        <v>1441</v>
      </c>
      <c r="D181" s="21"/>
    </row>
    <row r="182" spans="1:4" ht="19.5" customHeight="1">
      <c r="A182" s="119"/>
      <c r="B182" s="21"/>
      <c r="C182" s="199" t="s">
        <v>1442</v>
      </c>
      <c r="D182" s="21"/>
    </row>
    <row r="183" spans="1:4" ht="19.5" customHeight="1">
      <c r="A183" s="119"/>
      <c r="B183" s="21"/>
      <c r="C183" s="199" t="s">
        <v>1443</v>
      </c>
      <c r="D183" s="21"/>
    </row>
    <row r="184" spans="1:4" ht="19.5" customHeight="1">
      <c r="A184" s="119"/>
      <c r="B184" s="21"/>
      <c r="C184" s="199" t="s">
        <v>1444</v>
      </c>
      <c r="D184" s="21"/>
    </row>
    <row r="185" spans="1:4" ht="19.5" customHeight="1">
      <c r="A185" s="119"/>
      <c r="B185" s="210"/>
      <c r="C185" s="199" t="s">
        <v>1445</v>
      </c>
      <c r="D185" s="21"/>
    </row>
    <row r="186" spans="1:4" ht="19.5" customHeight="1">
      <c r="A186" s="119"/>
      <c r="B186" s="210"/>
      <c r="C186" s="102" t="s">
        <v>1685</v>
      </c>
      <c r="D186" s="273">
        <f>SUM(D187:D196)</f>
        <v>129</v>
      </c>
    </row>
    <row r="187" spans="1:4" ht="19.5" customHeight="1">
      <c r="A187" s="119"/>
      <c r="B187" s="210"/>
      <c r="C187" s="199" t="s">
        <v>1446</v>
      </c>
      <c r="D187" s="21">
        <v>119</v>
      </c>
    </row>
    <row r="188" spans="1:4" ht="19.5" customHeight="1">
      <c r="A188" s="119"/>
      <c r="B188" s="210"/>
      <c r="C188" s="199" t="s">
        <v>1447</v>
      </c>
      <c r="D188" s="21"/>
    </row>
    <row r="189" spans="1:4" ht="19.5" customHeight="1">
      <c r="A189" s="119"/>
      <c r="B189" s="210"/>
      <c r="C189" s="199" t="s">
        <v>1448</v>
      </c>
      <c r="D189" s="21"/>
    </row>
    <row r="190" spans="1:4" ht="19.5" customHeight="1">
      <c r="A190" s="119"/>
      <c r="B190" s="210"/>
      <c r="C190" s="199" t="s">
        <v>1449</v>
      </c>
      <c r="D190" s="21"/>
    </row>
    <row r="191" spans="1:4" ht="19.5" customHeight="1">
      <c r="A191" s="119"/>
      <c r="B191" s="210"/>
      <c r="C191" s="199" t="s">
        <v>1450</v>
      </c>
      <c r="D191" s="21">
        <v>10</v>
      </c>
    </row>
    <row r="192" spans="1:4" ht="19.5" customHeight="1">
      <c r="A192" s="119"/>
      <c r="B192" s="210"/>
      <c r="C192" s="199" t="s">
        <v>1451</v>
      </c>
      <c r="D192" s="21"/>
    </row>
    <row r="193" spans="1:4" ht="19.5" customHeight="1">
      <c r="A193" s="119"/>
      <c r="B193" s="210"/>
      <c r="C193" s="199" t="s">
        <v>1452</v>
      </c>
      <c r="D193" s="21"/>
    </row>
    <row r="194" spans="1:4" ht="19.5" customHeight="1">
      <c r="A194" s="119"/>
      <c r="B194" s="210"/>
      <c r="C194" s="199" t="s">
        <v>1453</v>
      </c>
      <c r="D194" s="21"/>
    </row>
    <row r="195" spans="1:4" ht="19.5" customHeight="1">
      <c r="A195" s="119"/>
      <c r="B195" s="210"/>
      <c r="C195" s="199" t="s">
        <v>1454</v>
      </c>
      <c r="D195" s="21"/>
    </row>
    <row r="196" spans="1:4" ht="19.5" customHeight="1">
      <c r="A196" s="119"/>
      <c r="B196" s="210"/>
      <c r="C196" s="199" t="s">
        <v>1455</v>
      </c>
      <c r="D196" s="21"/>
    </row>
    <row r="197" spans="1:4" ht="19.5" customHeight="1">
      <c r="A197" s="119"/>
      <c r="B197" s="210"/>
      <c r="C197" s="213" t="s">
        <v>1319</v>
      </c>
      <c r="D197" s="285">
        <f>SUM(D198:D213)</f>
        <v>3100</v>
      </c>
    </row>
    <row r="198" spans="1:4" ht="19.5" customHeight="1">
      <c r="A198" s="119"/>
      <c r="B198" s="210"/>
      <c r="C198" s="197" t="s">
        <v>1456</v>
      </c>
      <c r="D198" s="21"/>
    </row>
    <row r="199" spans="1:4" ht="19.5" customHeight="1">
      <c r="A199" s="119"/>
      <c r="B199" s="210"/>
      <c r="C199" s="197" t="s">
        <v>1457</v>
      </c>
      <c r="D199" s="21"/>
    </row>
    <row r="200" spans="1:4" ht="19.5" customHeight="1">
      <c r="A200" s="119"/>
      <c r="B200" s="210"/>
      <c r="C200" s="197" t="s">
        <v>1458</v>
      </c>
      <c r="D200" s="21"/>
    </row>
    <row r="201" spans="1:4" ht="19.5" customHeight="1">
      <c r="A201" s="119"/>
      <c r="B201" s="210"/>
      <c r="C201" s="197" t="s">
        <v>1459</v>
      </c>
      <c r="D201" s="21"/>
    </row>
    <row r="202" spans="1:4" ht="19.5" customHeight="1">
      <c r="A202" s="119"/>
      <c r="B202" s="210"/>
      <c r="C202" s="197" t="s">
        <v>1460</v>
      </c>
      <c r="D202" s="21"/>
    </row>
    <row r="203" spans="1:4" ht="19.5" customHeight="1">
      <c r="A203" s="119"/>
      <c r="B203" s="210"/>
      <c r="C203" s="197" t="s">
        <v>1461</v>
      </c>
      <c r="D203" s="21"/>
    </row>
    <row r="204" spans="1:4" ht="19.5" customHeight="1">
      <c r="A204" s="119"/>
      <c r="B204" s="210"/>
      <c r="C204" s="197" t="s">
        <v>1462</v>
      </c>
      <c r="D204" s="21"/>
    </row>
    <row r="205" spans="1:4" ht="19.5" customHeight="1">
      <c r="A205" s="119"/>
      <c r="B205" s="210"/>
      <c r="C205" s="197" t="s">
        <v>1463</v>
      </c>
      <c r="D205" s="21"/>
    </row>
    <row r="206" spans="1:4" ht="19.5" customHeight="1">
      <c r="A206" s="119"/>
      <c r="B206" s="210"/>
      <c r="C206" s="197" t="s">
        <v>1464</v>
      </c>
      <c r="D206" s="21"/>
    </row>
    <row r="207" spans="1:4" ht="19.5" customHeight="1">
      <c r="A207" s="119"/>
      <c r="B207" s="210"/>
      <c r="C207" s="197" t="s">
        <v>1465</v>
      </c>
      <c r="D207" s="21"/>
    </row>
    <row r="208" spans="1:4" ht="19.5" customHeight="1">
      <c r="A208" s="119"/>
      <c r="B208" s="210"/>
      <c r="C208" s="197" t="s">
        <v>1466</v>
      </c>
      <c r="D208" s="21"/>
    </row>
    <row r="209" spans="1:4" ht="19.5" customHeight="1">
      <c r="A209" s="119"/>
      <c r="B209" s="210"/>
      <c r="C209" s="197" t="s">
        <v>1467</v>
      </c>
      <c r="D209" s="21"/>
    </row>
    <row r="210" spans="1:4" ht="19.5" customHeight="1">
      <c r="A210" s="119"/>
      <c r="B210" s="210"/>
      <c r="C210" s="197" t="s">
        <v>1644</v>
      </c>
      <c r="D210" s="21"/>
    </row>
    <row r="211" spans="1:4" ht="19.5" customHeight="1">
      <c r="A211" s="119"/>
      <c r="B211" s="210"/>
      <c r="C211" s="197" t="s">
        <v>1645</v>
      </c>
      <c r="D211" s="210">
        <v>3100</v>
      </c>
    </row>
    <row r="212" spans="1:4" ht="19.5" customHeight="1">
      <c r="A212" s="119"/>
      <c r="B212" s="210"/>
      <c r="C212" s="197" t="s">
        <v>1646</v>
      </c>
      <c r="D212" s="210"/>
    </row>
    <row r="213" spans="1:4" ht="19.5" customHeight="1">
      <c r="A213" s="119"/>
      <c r="B213" s="210"/>
      <c r="C213" s="197" t="s">
        <v>1647</v>
      </c>
      <c r="D213" s="210"/>
    </row>
    <row r="214" spans="1:4" ht="19.5" customHeight="1">
      <c r="A214" s="119"/>
      <c r="B214" s="210"/>
      <c r="C214" s="213" t="s">
        <v>1320</v>
      </c>
      <c r="D214" s="214"/>
    </row>
    <row r="215" spans="1:4" ht="19.5" customHeight="1">
      <c r="A215" s="119"/>
      <c r="B215" s="210"/>
      <c r="C215" s="197" t="s">
        <v>1648</v>
      </c>
      <c r="D215" s="210"/>
    </row>
    <row r="216" spans="1:4" ht="19.5" customHeight="1">
      <c r="A216" s="119"/>
      <c r="B216" s="210"/>
      <c r="C216" s="197" t="s">
        <v>1649</v>
      </c>
      <c r="D216" s="210"/>
    </row>
    <row r="217" spans="1:4" ht="19.5" customHeight="1">
      <c r="A217" s="119"/>
      <c r="B217" s="210"/>
      <c r="C217" s="197" t="s">
        <v>1650</v>
      </c>
      <c r="D217" s="210"/>
    </row>
    <row r="218" spans="1:4" ht="19.5" customHeight="1">
      <c r="A218" s="119"/>
      <c r="B218" s="210"/>
      <c r="C218" s="197" t="s">
        <v>1651</v>
      </c>
      <c r="D218" s="210"/>
    </row>
    <row r="219" spans="1:4" ht="19.5" customHeight="1">
      <c r="A219" s="119"/>
      <c r="B219" s="210"/>
      <c r="C219" s="197" t="s">
        <v>1652</v>
      </c>
      <c r="D219" s="210"/>
    </row>
    <row r="220" spans="1:4" ht="19.5" customHeight="1">
      <c r="A220" s="119"/>
      <c r="B220" s="210"/>
      <c r="C220" s="197" t="s">
        <v>1653</v>
      </c>
      <c r="D220" s="210"/>
    </row>
    <row r="221" spans="1:4" ht="19.5" customHeight="1">
      <c r="A221" s="119"/>
      <c r="B221" s="210"/>
      <c r="C221" s="197" t="s">
        <v>1654</v>
      </c>
      <c r="D221" s="210"/>
    </row>
    <row r="222" spans="1:4" ht="19.5" customHeight="1">
      <c r="A222" s="119"/>
      <c r="B222" s="210"/>
      <c r="C222" s="197" t="s">
        <v>1655</v>
      </c>
      <c r="D222" s="210"/>
    </row>
    <row r="223" spans="1:4" ht="19.5" customHeight="1">
      <c r="A223" s="119"/>
      <c r="B223" s="210"/>
      <c r="C223" s="197" t="s">
        <v>1656</v>
      </c>
      <c r="D223" s="210"/>
    </row>
    <row r="224" spans="1:4" ht="19.5" customHeight="1">
      <c r="A224" s="119"/>
      <c r="B224" s="210"/>
      <c r="C224" s="197" t="s">
        <v>1657</v>
      </c>
      <c r="D224" s="210"/>
    </row>
    <row r="225" spans="1:4" ht="19.5" customHeight="1">
      <c r="A225" s="119"/>
      <c r="B225" s="210"/>
      <c r="C225" s="197" t="s">
        <v>1658</v>
      </c>
      <c r="D225" s="210"/>
    </row>
    <row r="226" spans="1:4" ht="19.5" customHeight="1">
      <c r="A226" s="119"/>
      <c r="B226" s="210"/>
      <c r="C226" s="197" t="s">
        <v>1659</v>
      </c>
      <c r="D226" s="210"/>
    </row>
    <row r="227" spans="1:4" ht="19.5" customHeight="1">
      <c r="A227" s="119"/>
      <c r="B227" s="210"/>
      <c r="C227" s="197" t="s">
        <v>1660</v>
      </c>
      <c r="D227" s="210"/>
    </row>
    <row r="228" spans="1:4" ht="19.5" customHeight="1">
      <c r="A228" s="119"/>
      <c r="B228" s="210"/>
      <c r="C228" s="197" t="s">
        <v>1661</v>
      </c>
      <c r="D228" s="210"/>
    </row>
    <row r="229" spans="1:4" ht="19.5" customHeight="1">
      <c r="A229" s="119"/>
      <c r="B229" s="210"/>
      <c r="C229" s="197" t="s">
        <v>1662</v>
      </c>
      <c r="D229" s="210"/>
    </row>
    <row r="230" spans="1:4" ht="19.5" customHeight="1">
      <c r="A230" s="119"/>
      <c r="B230" s="210"/>
      <c r="C230" s="197" t="s">
        <v>1663</v>
      </c>
      <c r="D230" s="210"/>
    </row>
    <row r="231" spans="1:4" ht="19.5" customHeight="1">
      <c r="A231" s="119"/>
      <c r="B231" s="210"/>
      <c r="C231" s="197"/>
      <c r="D231" s="210"/>
    </row>
    <row r="232" spans="1:4" ht="19.5" customHeight="1">
      <c r="A232" s="119"/>
      <c r="B232" s="210"/>
      <c r="C232" s="197"/>
      <c r="D232" s="210"/>
    </row>
    <row r="233" spans="1:4" ht="19.5" customHeight="1">
      <c r="A233" s="119"/>
      <c r="B233" s="210"/>
      <c r="C233" s="197"/>
      <c r="D233" s="210"/>
    </row>
    <row r="234" spans="1:4" ht="19.5" customHeight="1">
      <c r="A234" s="119"/>
      <c r="B234" s="210"/>
      <c r="C234" s="199"/>
      <c r="D234" s="210"/>
    </row>
    <row r="235" spans="1:4" ht="19.5" customHeight="1">
      <c r="A235" s="119"/>
      <c r="B235" s="210"/>
      <c r="C235" s="199"/>
      <c r="D235" s="210"/>
    </row>
    <row r="236" spans="1:4" ht="19.5" customHeight="1">
      <c r="A236" s="104" t="s">
        <v>1686</v>
      </c>
      <c r="B236" s="287">
        <f>SUM(B6,B7,B8,B9,B10,B11,B12,B18,B19,B22,B23,B24,B25,B26,B27,B33,B34)</f>
        <v>30000</v>
      </c>
      <c r="C236" s="104" t="s">
        <v>1687</v>
      </c>
      <c r="D236" s="287">
        <f>SUM(D6,D22,D34,D45,D100,D116,D168,D172,D197,D214)</f>
        <v>30129</v>
      </c>
    </row>
    <row r="237" spans="1:4" ht="19.5" customHeight="1">
      <c r="A237" s="204" t="s">
        <v>1520</v>
      </c>
      <c r="B237" s="287">
        <f>SUM(B238,B241,B242,B244,B245)</f>
        <v>129</v>
      </c>
      <c r="C237" s="204" t="s">
        <v>1521</v>
      </c>
      <c r="D237" s="214"/>
    </row>
    <row r="238" spans="1:4" ht="19.5" customHeight="1">
      <c r="A238" s="86" t="s">
        <v>1688</v>
      </c>
      <c r="B238" s="288">
        <f>SUM(B239:B240)</f>
        <v>129</v>
      </c>
      <c r="C238" s="86" t="s">
        <v>1689</v>
      </c>
      <c r="D238" s="215"/>
    </row>
    <row r="239" spans="1:4" ht="19.5" customHeight="1">
      <c r="A239" s="21" t="s">
        <v>1690</v>
      </c>
      <c r="B239" s="210">
        <v>129</v>
      </c>
      <c r="C239" s="21" t="s">
        <v>1691</v>
      </c>
      <c r="D239" s="210"/>
    </row>
    <row r="240" spans="1:4" ht="19.5" customHeight="1">
      <c r="A240" s="21" t="s">
        <v>1692</v>
      </c>
      <c r="B240" s="210"/>
      <c r="C240" s="21" t="s">
        <v>1693</v>
      </c>
      <c r="D240" s="210"/>
    </row>
    <row r="241" spans="1:4" ht="19.5" customHeight="1">
      <c r="A241" s="86" t="s">
        <v>1584</v>
      </c>
      <c r="B241" s="215"/>
      <c r="C241" s="86" t="s">
        <v>1321</v>
      </c>
      <c r="D241" s="215"/>
    </row>
    <row r="242" spans="1:4" ht="19.5" customHeight="1">
      <c r="A242" s="86" t="s">
        <v>1585</v>
      </c>
      <c r="B242" s="288">
        <f>B243</f>
        <v>0</v>
      </c>
      <c r="C242" s="86" t="s">
        <v>1322</v>
      </c>
      <c r="D242" s="215"/>
    </row>
    <row r="243" spans="1:4" ht="19.5" customHeight="1">
      <c r="A243" s="21" t="s">
        <v>1323</v>
      </c>
      <c r="B243" s="210"/>
      <c r="C243" s="98" t="s">
        <v>1324</v>
      </c>
      <c r="D243" s="215"/>
    </row>
    <row r="244" spans="1:4" ht="19.5" customHeight="1">
      <c r="A244" s="98" t="s">
        <v>1325</v>
      </c>
      <c r="B244" s="215"/>
      <c r="C244" s="98" t="s">
        <v>1326</v>
      </c>
      <c r="D244" s="215"/>
    </row>
    <row r="245" spans="1:4" ht="19.5" customHeight="1">
      <c r="A245" s="98" t="s">
        <v>1327</v>
      </c>
      <c r="B245" s="215"/>
      <c r="C245" s="16"/>
      <c r="D245" s="210"/>
    </row>
    <row r="246" spans="1:4" ht="19.5" customHeight="1">
      <c r="A246" s="16"/>
      <c r="B246" s="210"/>
      <c r="C246" s="16"/>
      <c r="D246" s="210"/>
    </row>
    <row r="247" spans="1:4" ht="15.75" customHeight="1">
      <c r="A247" s="16"/>
      <c r="B247" s="210"/>
      <c r="C247" s="16"/>
      <c r="D247" s="210"/>
    </row>
    <row r="248" spans="1:4" ht="19.5" customHeight="1">
      <c r="A248" s="16"/>
      <c r="B248" s="210"/>
      <c r="C248" s="16"/>
      <c r="D248" s="210"/>
    </row>
    <row r="249" spans="1:4" ht="19.5" customHeight="1">
      <c r="A249" s="104" t="s">
        <v>1597</v>
      </c>
      <c r="B249" s="287">
        <f>SUM(B236,B237)</f>
        <v>30129</v>
      </c>
      <c r="C249" s="104" t="s">
        <v>1598</v>
      </c>
      <c r="D249" s="287">
        <f>SUM(D236,D237)</f>
        <v>30129</v>
      </c>
    </row>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sheetData>
  <sheetProtection/>
  <autoFilter ref="A5:D230"/>
  <mergeCells count="3">
    <mergeCell ref="A2:D2"/>
    <mergeCell ref="A4:B4"/>
    <mergeCell ref="C4:D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36"/>
  <sheetViews>
    <sheetView zoomScalePageLayoutView="0" workbookViewId="0" topLeftCell="A1">
      <selection activeCell="D7" sqref="D7"/>
    </sheetView>
  </sheetViews>
  <sheetFormatPr defaultColWidth="9.00390625" defaultRowHeight="14.25"/>
  <cols>
    <col min="1" max="1" width="55.125" style="0" customWidth="1"/>
    <col min="2" max="2" width="25.75390625" style="0" customWidth="1"/>
    <col min="3" max="3" width="34.875" style="0" customWidth="1"/>
    <col min="4" max="4" width="9.00390625" style="77" customWidth="1"/>
  </cols>
  <sheetData>
    <row r="1" spans="1:5" ht="14.25">
      <c r="A1" s="216" t="s">
        <v>1179</v>
      </c>
      <c r="B1" s="216"/>
      <c r="C1" s="217"/>
      <c r="D1" s="218"/>
      <c r="E1" s="217"/>
    </row>
    <row r="2" spans="1:5" ht="20.25">
      <c r="A2" s="312" t="s">
        <v>1664</v>
      </c>
      <c r="B2" s="312"/>
      <c r="C2" s="312"/>
      <c r="D2" s="218"/>
      <c r="E2" s="217"/>
    </row>
    <row r="3" spans="1:5" ht="14.25">
      <c r="A3" s="218" t="s">
        <v>1530</v>
      </c>
      <c r="B3" s="218"/>
      <c r="C3" s="219" t="s">
        <v>122</v>
      </c>
      <c r="D3" s="218"/>
      <c r="E3" s="217"/>
    </row>
    <row r="4" spans="1:5" ht="45.75" customHeight="1">
      <c r="A4" s="220"/>
      <c r="B4" s="139" t="s">
        <v>92</v>
      </c>
      <c r="C4" s="221" t="s">
        <v>124</v>
      </c>
      <c r="D4" s="218"/>
      <c r="E4" s="217"/>
    </row>
    <row r="5" spans="1:5" ht="19.5" customHeight="1">
      <c r="A5" s="119" t="s">
        <v>1291</v>
      </c>
      <c r="B5" s="222"/>
      <c r="C5" s="222"/>
      <c r="D5" s="218"/>
      <c r="E5" s="217"/>
    </row>
    <row r="6" spans="1:5" ht="19.5" customHeight="1">
      <c r="A6" s="119" t="s">
        <v>1292</v>
      </c>
      <c r="B6" s="222"/>
      <c r="C6" s="222"/>
      <c r="D6" s="218"/>
      <c r="E6" s="217"/>
    </row>
    <row r="7" spans="1:5" ht="19.5" customHeight="1">
      <c r="A7" s="119" t="s">
        <v>1294</v>
      </c>
      <c r="B7" s="222"/>
      <c r="C7" s="222"/>
      <c r="D7" s="218"/>
      <c r="E7" s="217"/>
    </row>
    <row r="8" spans="1:5" ht="19.5" customHeight="1">
      <c r="A8" s="119" t="s">
        <v>1296</v>
      </c>
      <c r="B8" s="222"/>
      <c r="C8" s="222"/>
      <c r="D8" s="218"/>
      <c r="E8" s="217"/>
    </row>
    <row r="9" spans="1:5" ht="19.5" customHeight="1">
      <c r="A9" s="119" t="s">
        <v>1298</v>
      </c>
      <c r="B9" s="222"/>
      <c r="C9" s="222"/>
      <c r="D9" s="218"/>
      <c r="E9" s="217"/>
    </row>
    <row r="10" spans="1:5" ht="19.5" customHeight="1">
      <c r="A10" s="119" t="s">
        <v>1299</v>
      </c>
      <c r="B10" s="222"/>
      <c r="C10" s="222"/>
      <c r="D10" s="218"/>
      <c r="E10" s="217"/>
    </row>
    <row r="11" spans="1:5" ht="19.5" customHeight="1">
      <c r="A11" s="119" t="s">
        <v>1300</v>
      </c>
      <c r="B11" s="222"/>
      <c r="C11" s="222"/>
      <c r="D11" s="218"/>
      <c r="E11" s="217"/>
    </row>
    <row r="12" spans="1:5" ht="19.5" customHeight="1">
      <c r="A12" s="119" t="s">
        <v>1301</v>
      </c>
      <c r="B12" s="222"/>
      <c r="C12" s="222"/>
      <c r="D12" s="218"/>
      <c r="E12" s="217"/>
    </row>
    <row r="13" spans="1:5" ht="19.5" customHeight="1">
      <c r="A13" s="119" t="s">
        <v>1302</v>
      </c>
      <c r="B13" s="222"/>
      <c r="C13" s="222"/>
      <c r="D13" s="218"/>
      <c r="E13" s="217"/>
    </row>
    <row r="14" spans="1:5" ht="19.5" customHeight="1">
      <c r="A14" s="119" t="s">
        <v>1303</v>
      </c>
      <c r="B14" s="222"/>
      <c r="C14" s="222"/>
      <c r="D14" s="218"/>
      <c r="E14" s="217"/>
    </row>
    <row r="15" spans="1:5" ht="19.5" customHeight="1">
      <c r="A15" s="119" t="s">
        <v>1304</v>
      </c>
      <c r="B15" s="222"/>
      <c r="C15" s="222"/>
      <c r="D15" s="218"/>
      <c r="E15" s="217"/>
    </row>
    <row r="16" spans="1:5" ht="19.5" customHeight="1">
      <c r="A16" s="119" t="s">
        <v>1305</v>
      </c>
      <c r="B16" s="222"/>
      <c r="C16" s="222"/>
      <c r="D16" s="218"/>
      <c r="E16" s="217"/>
    </row>
    <row r="17" spans="1:5" ht="19.5" customHeight="1">
      <c r="A17" s="119" t="s">
        <v>1306</v>
      </c>
      <c r="B17" s="222"/>
      <c r="C17" s="222"/>
      <c r="D17" s="218"/>
      <c r="E17" s="217"/>
    </row>
    <row r="18" spans="1:5" ht="19.5" customHeight="1">
      <c r="A18" s="119" t="s">
        <v>1308</v>
      </c>
      <c r="B18" s="222"/>
      <c r="C18" s="222"/>
      <c r="D18" s="218"/>
      <c r="E18" s="217"/>
    </row>
    <row r="19" spans="1:5" ht="19.5" customHeight="1">
      <c r="A19" s="119" t="s">
        <v>1310</v>
      </c>
      <c r="B19" s="222"/>
      <c r="C19" s="222"/>
      <c r="D19" s="218"/>
      <c r="E19" s="217"/>
    </row>
    <row r="20" spans="1:5" ht="19.5" customHeight="1">
      <c r="A20" s="119" t="s">
        <v>1311</v>
      </c>
      <c r="B20" s="222"/>
      <c r="C20" s="222"/>
      <c r="D20" s="218"/>
      <c r="E20" s="217"/>
    </row>
    <row r="21" spans="1:5" ht="19.5" customHeight="1">
      <c r="A21" s="21"/>
      <c r="B21" s="21"/>
      <c r="C21" s="222"/>
      <c r="D21" s="218"/>
      <c r="E21" s="217"/>
    </row>
    <row r="22" spans="1:5" ht="19.5" customHeight="1">
      <c r="A22" s="21"/>
      <c r="B22" s="21"/>
      <c r="C22" s="222"/>
      <c r="D22" s="218"/>
      <c r="E22" s="217"/>
    </row>
    <row r="23" spans="1:5" ht="19.5" customHeight="1">
      <c r="A23" s="104" t="s">
        <v>1686</v>
      </c>
      <c r="B23" s="223"/>
      <c r="C23" s="224"/>
      <c r="D23" s="218"/>
      <c r="E23" s="217"/>
    </row>
    <row r="24" spans="1:5" ht="19.5" customHeight="1">
      <c r="A24" s="217"/>
      <c r="B24" s="217"/>
      <c r="C24" s="217"/>
      <c r="D24" s="218"/>
      <c r="E24" s="217"/>
    </row>
    <row r="25" spans="1:5" ht="19.5" customHeight="1">
      <c r="A25" s="217"/>
      <c r="B25" s="217"/>
      <c r="C25" s="217"/>
      <c r="D25" s="218"/>
      <c r="E25" s="217"/>
    </row>
    <row r="26" spans="1:5" ht="19.5" customHeight="1">
      <c r="A26" s="217"/>
      <c r="B26" s="217"/>
      <c r="C26" s="217"/>
      <c r="D26" s="218"/>
      <c r="E26" s="217"/>
    </row>
    <row r="27" spans="1:5" ht="19.5" customHeight="1">
      <c r="A27" s="217"/>
      <c r="B27" s="217"/>
      <c r="C27" s="217"/>
      <c r="D27" s="218"/>
      <c r="E27" s="217"/>
    </row>
    <row r="28" spans="1:5" ht="14.25">
      <c r="A28" s="217"/>
      <c r="B28" s="217"/>
      <c r="C28" s="217"/>
      <c r="D28" s="218"/>
      <c r="E28" s="217"/>
    </row>
    <row r="29" spans="1:5" ht="14.25">
      <c r="A29" s="217"/>
      <c r="B29" s="217"/>
      <c r="C29" s="217"/>
      <c r="D29" s="218"/>
      <c r="E29" s="217"/>
    </row>
    <row r="30" spans="1:5" ht="14.25">
      <c r="A30" s="217"/>
      <c r="B30" s="217"/>
      <c r="C30" s="217"/>
      <c r="D30" s="218"/>
      <c r="E30" s="217"/>
    </row>
    <row r="31" spans="1:5" ht="14.25">
      <c r="A31" s="217"/>
      <c r="B31" s="217"/>
      <c r="C31" s="217"/>
      <c r="D31" s="218"/>
      <c r="E31" s="217"/>
    </row>
    <row r="32" spans="1:5" ht="14.25">
      <c r="A32" s="217"/>
      <c r="B32" s="217"/>
      <c r="C32" s="217"/>
      <c r="D32" s="218"/>
      <c r="E32" s="217"/>
    </row>
    <row r="33" spans="4:5" ht="14.25">
      <c r="D33" s="218"/>
      <c r="E33" s="217"/>
    </row>
    <row r="34" spans="4:5" ht="14.25">
      <c r="D34" s="218"/>
      <c r="E34" s="217"/>
    </row>
    <row r="35" spans="4:5" ht="14.25">
      <c r="D35" s="218"/>
      <c r="E35" s="217"/>
    </row>
    <row r="36" spans="4:5" ht="14.25">
      <c r="D36" s="218"/>
      <c r="E36" s="217"/>
    </row>
  </sheetData>
  <sheetProtection/>
  <mergeCells count="1">
    <mergeCell ref="A2:C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56"/>
  <sheetViews>
    <sheetView zoomScalePageLayoutView="0" workbookViewId="0" topLeftCell="A1">
      <selection activeCell="G19" sqref="G19"/>
    </sheetView>
  </sheetViews>
  <sheetFormatPr defaultColWidth="9.00390625" defaultRowHeight="14.25"/>
  <cols>
    <col min="1" max="1" width="59.25390625" style="225" customWidth="1"/>
    <col min="2" max="2" width="12.875" style="225" customWidth="1"/>
    <col min="3" max="3" width="19.25390625" style="225" customWidth="1"/>
    <col min="4" max="4" width="18.875" style="225" customWidth="1"/>
    <col min="5" max="5" width="13.375" style="225" customWidth="1"/>
    <col min="6" max="6" width="13.50390625" style="225" customWidth="1"/>
    <col min="7" max="7" width="14.625" style="225" customWidth="1"/>
    <col min="8" max="8" width="13.625" style="225" customWidth="1"/>
    <col min="9" max="16384" width="9.00390625" style="225" customWidth="1"/>
  </cols>
  <sheetData>
    <row r="1" ht="14.25">
      <c r="A1" s="216" t="s">
        <v>1175</v>
      </c>
    </row>
    <row r="2" spans="1:8" ht="20.25">
      <c r="A2" s="312" t="s">
        <v>1665</v>
      </c>
      <c r="B2" s="312"/>
      <c r="C2" s="312"/>
      <c r="D2" s="312"/>
      <c r="E2" s="312"/>
      <c r="F2" s="312"/>
      <c r="G2" s="312"/>
      <c r="H2" s="312"/>
    </row>
    <row r="3" spans="1:8" ht="18" customHeight="1">
      <c r="A3" s="216"/>
      <c r="H3" s="226" t="s">
        <v>122</v>
      </c>
    </row>
    <row r="4" spans="1:8" s="140" customFormat="1" ht="31.5" customHeight="1">
      <c r="A4" s="338" t="s">
        <v>123</v>
      </c>
      <c r="B4" s="338" t="s">
        <v>125</v>
      </c>
      <c r="C4" s="338" t="s">
        <v>1666</v>
      </c>
      <c r="D4" s="341" t="s">
        <v>1667</v>
      </c>
      <c r="E4" s="341" t="s">
        <v>1668</v>
      </c>
      <c r="F4" s="344" t="s">
        <v>1111</v>
      </c>
      <c r="G4" s="338" t="s">
        <v>1112</v>
      </c>
      <c r="H4" s="338" t="s">
        <v>1113</v>
      </c>
    </row>
    <row r="5" spans="1:8" s="140" customFormat="1" ht="27.75" customHeight="1">
      <c r="A5" s="339"/>
      <c r="B5" s="339"/>
      <c r="C5" s="340"/>
      <c r="D5" s="342"/>
      <c r="E5" s="343"/>
      <c r="F5" s="345"/>
      <c r="G5" s="339"/>
      <c r="H5" s="339"/>
    </row>
    <row r="6" spans="1:8" ht="18" customHeight="1">
      <c r="A6" s="192" t="s">
        <v>1624</v>
      </c>
      <c r="B6" s="86"/>
      <c r="C6" s="86"/>
      <c r="D6" s="86"/>
      <c r="E6" s="86"/>
      <c r="F6" s="86"/>
      <c r="G6" s="86"/>
      <c r="H6" s="86"/>
    </row>
    <row r="7" spans="1:8" ht="18" customHeight="1">
      <c r="A7" s="194" t="s">
        <v>1293</v>
      </c>
      <c r="B7" s="21"/>
      <c r="C7" s="21"/>
      <c r="D7" s="21"/>
      <c r="E7" s="21"/>
      <c r="F7" s="21"/>
      <c r="G7" s="21"/>
      <c r="H7" s="21"/>
    </row>
    <row r="8" spans="1:8" ht="18" customHeight="1">
      <c r="A8" s="194" t="s">
        <v>1295</v>
      </c>
      <c r="B8" s="21"/>
      <c r="C8" s="21"/>
      <c r="D8" s="21"/>
      <c r="E8" s="21"/>
      <c r="F8" s="21"/>
      <c r="G8" s="21"/>
      <c r="H8" s="21"/>
    </row>
    <row r="9" spans="1:8" ht="18" customHeight="1">
      <c r="A9" s="194" t="s">
        <v>1297</v>
      </c>
      <c r="B9" s="21"/>
      <c r="C9" s="21"/>
      <c r="D9" s="21"/>
      <c r="E9" s="21"/>
      <c r="F9" s="21"/>
      <c r="G9" s="21"/>
      <c r="H9" s="21"/>
    </row>
    <row r="10" spans="1:8" ht="18" customHeight="1">
      <c r="A10" s="192" t="s">
        <v>1625</v>
      </c>
      <c r="B10" s="86"/>
      <c r="C10" s="86"/>
      <c r="D10" s="86"/>
      <c r="E10" s="86"/>
      <c r="F10" s="86"/>
      <c r="G10" s="86"/>
      <c r="H10" s="86"/>
    </row>
    <row r="11" spans="1:8" ht="18" customHeight="1">
      <c r="A11" s="194" t="s">
        <v>1626</v>
      </c>
      <c r="B11" s="21"/>
      <c r="C11" s="21"/>
      <c r="D11" s="21"/>
      <c r="E11" s="21"/>
      <c r="F11" s="21"/>
      <c r="G11" s="21"/>
      <c r="H11" s="21"/>
    </row>
    <row r="12" spans="1:8" ht="18" customHeight="1">
      <c r="A12" s="194" t="s">
        <v>1627</v>
      </c>
      <c r="B12" s="21"/>
      <c r="C12" s="21"/>
      <c r="D12" s="21"/>
      <c r="E12" s="21"/>
      <c r="F12" s="21"/>
      <c r="G12" s="21"/>
      <c r="H12" s="21"/>
    </row>
    <row r="13" spans="1:8" ht="18" customHeight="1">
      <c r="A13" s="194" t="s">
        <v>1628</v>
      </c>
      <c r="B13" s="21"/>
      <c r="C13" s="21"/>
      <c r="D13" s="21"/>
      <c r="E13" s="21"/>
      <c r="F13" s="21"/>
      <c r="G13" s="21"/>
      <c r="H13" s="21"/>
    </row>
    <row r="14" spans="1:8" ht="18" customHeight="1">
      <c r="A14" s="192" t="s">
        <v>1629</v>
      </c>
      <c r="B14" s="86"/>
      <c r="C14" s="86"/>
      <c r="D14" s="86"/>
      <c r="E14" s="86"/>
      <c r="F14" s="86"/>
      <c r="G14" s="86"/>
      <c r="H14" s="86"/>
    </row>
    <row r="15" spans="1:8" ht="18" customHeight="1">
      <c r="A15" s="191" t="s">
        <v>1630</v>
      </c>
      <c r="B15" s="21"/>
      <c r="C15" s="21"/>
      <c r="D15" s="21"/>
      <c r="E15" s="21"/>
      <c r="F15" s="21"/>
      <c r="G15" s="21"/>
      <c r="H15" s="21"/>
    </row>
    <row r="16" spans="1:8" ht="18" customHeight="1">
      <c r="A16" s="191" t="s">
        <v>1631</v>
      </c>
      <c r="B16" s="21"/>
      <c r="C16" s="21"/>
      <c r="D16" s="21"/>
      <c r="E16" s="21"/>
      <c r="F16" s="21"/>
      <c r="G16" s="21"/>
      <c r="H16" s="21"/>
    </row>
    <row r="17" spans="1:8" ht="18" customHeight="1">
      <c r="A17" s="192" t="s">
        <v>1632</v>
      </c>
      <c r="B17" s="86">
        <f>SUM(C17:H17)</f>
        <v>26900</v>
      </c>
      <c r="C17" s="86">
        <f>SUM(C18:C27)</f>
        <v>26900</v>
      </c>
      <c r="D17" s="86"/>
      <c r="E17" s="86"/>
      <c r="F17" s="86"/>
      <c r="G17" s="86"/>
      <c r="H17" s="86"/>
    </row>
    <row r="18" spans="1:8" ht="18" customHeight="1">
      <c r="A18" s="191" t="s">
        <v>1307</v>
      </c>
      <c r="B18" s="21">
        <v>25700</v>
      </c>
      <c r="C18" s="21">
        <v>25700</v>
      </c>
      <c r="D18" s="21"/>
      <c r="E18" s="21"/>
      <c r="F18" s="21"/>
      <c r="G18" s="21"/>
      <c r="H18" s="21"/>
    </row>
    <row r="19" spans="1:8" ht="18" customHeight="1">
      <c r="A19" s="191" t="s">
        <v>1309</v>
      </c>
      <c r="B19" s="21">
        <f>SUM(C19:H19)</f>
        <v>1000</v>
      </c>
      <c r="C19" s="21">
        <v>1000</v>
      </c>
      <c r="D19" s="21"/>
      <c r="E19" s="21"/>
      <c r="F19" s="21"/>
      <c r="G19" s="21"/>
      <c r="H19" s="21"/>
    </row>
    <row r="20" spans="1:8" ht="18" customHeight="1">
      <c r="A20" s="191" t="s">
        <v>1633</v>
      </c>
      <c r="B20" s="21">
        <f>SUM(C20:H20)</f>
        <v>200</v>
      </c>
      <c r="C20" s="21">
        <v>200</v>
      </c>
      <c r="D20" s="21"/>
      <c r="E20" s="21"/>
      <c r="F20" s="21"/>
      <c r="G20" s="21"/>
      <c r="H20" s="21"/>
    </row>
    <row r="21" spans="1:8" ht="18" customHeight="1">
      <c r="A21" s="191" t="s">
        <v>1634</v>
      </c>
      <c r="B21" s="21"/>
      <c r="C21" s="21"/>
      <c r="D21" s="21"/>
      <c r="E21" s="21"/>
      <c r="F21" s="21"/>
      <c r="G21" s="21"/>
      <c r="H21" s="21"/>
    </row>
    <row r="22" spans="1:8" ht="18" customHeight="1">
      <c r="A22" s="191" t="s">
        <v>1635</v>
      </c>
      <c r="B22" s="21"/>
      <c r="C22" s="21"/>
      <c r="D22" s="21"/>
      <c r="E22" s="21"/>
      <c r="F22" s="21"/>
      <c r="G22" s="21"/>
      <c r="H22" s="21"/>
    </row>
    <row r="23" spans="1:8" ht="18" customHeight="1">
      <c r="A23" s="191" t="s">
        <v>1636</v>
      </c>
      <c r="B23" s="21"/>
      <c r="C23" s="21"/>
      <c r="D23" s="21"/>
      <c r="E23" s="21"/>
      <c r="F23" s="21"/>
      <c r="G23" s="21"/>
      <c r="H23" s="21"/>
    </row>
    <row r="24" spans="1:8" ht="18" customHeight="1">
      <c r="A24" s="191" t="s">
        <v>1637</v>
      </c>
      <c r="B24" s="21"/>
      <c r="C24" s="21"/>
      <c r="D24" s="21"/>
      <c r="E24" s="21"/>
      <c r="F24" s="21"/>
      <c r="G24" s="21"/>
      <c r="H24" s="21"/>
    </row>
    <row r="25" spans="1:8" ht="18" customHeight="1">
      <c r="A25" s="191" t="s">
        <v>1638</v>
      </c>
      <c r="B25" s="21"/>
      <c r="C25" s="21"/>
      <c r="D25" s="21"/>
      <c r="E25" s="21"/>
      <c r="F25" s="21"/>
      <c r="G25" s="21"/>
      <c r="H25" s="21"/>
    </row>
    <row r="26" spans="1:8" ht="18" customHeight="1">
      <c r="A26" s="191" t="s">
        <v>1639</v>
      </c>
      <c r="B26" s="21"/>
      <c r="C26" s="21"/>
      <c r="D26" s="21"/>
      <c r="E26" s="21"/>
      <c r="F26" s="21"/>
      <c r="G26" s="21"/>
      <c r="H26" s="21"/>
    </row>
    <row r="27" spans="1:8" ht="18" customHeight="1">
      <c r="A27" s="191" t="s">
        <v>1313</v>
      </c>
      <c r="B27" s="21"/>
      <c r="C27" s="21"/>
      <c r="D27" s="21"/>
      <c r="E27" s="21"/>
      <c r="F27" s="21"/>
      <c r="G27" s="21"/>
      <c r="H27" s="21"/>
    </row>
    <row r="28" spans="1:8" ht="18" customHeight="1">
      <c r="A28" s="192" t="s">
        <v>1640</v>
      </c>
      <c r="B28" s="86"/>
      <c r="C28" s="86"/>
      <c r="D28" s="86"/>
      <c r="E28" s="86"/>
      <c r="F28" s="86"/>
      <c r="G28" s="86"/>
      <c r="H28" s="86"/>
    </row>
    <row r="29" spans="1:8" ht="18" customHeight="1">
      <c r="A29" s="191" t="s">
        <v>1641</v>
      </c>
      <c r="B29" s="21"/>
      <c r="C29" s="21"/>
      <c r="D29" s="21"/>
      <c r="E29" s="21"/>
      <c r="F29" s="21"/>
      <c r="G29" s="21"/>
      <c r="H29" s="21"/>
    </row>
    <row r="30" spans="1:8" ht="18" customHeight="1">
      <c r="A30" s="199" t="s">
        <v>1314</v>
      </c>
      <c r="B30" s="21"/>
      <c r="C30" s="21"/>
      <c r="D30" s="21"/>
      <c r="E30" s="21"/>
      <c r="F30" s="21"/>
      <c r="G30" s="21"/>
      <c r="H30" s="21"/>
    </row>
    <row r="31" spans="1:8" ht="18" customHeight="1">
      <c r="A31" s="199" t="s">
        <v>1642</v>
      </c>
      <c r="B31" s="21"/>
      <c r="C31" s="21"/>
      <c r="D31" s="21"/>
      <c r="E31" s="21"/>
      <c r="F31" s="21"/>
      <c r="G31" s="21"/>
      <c r="H31" s="21"/>
    </row>
    <row r="32" spans="1:8" ht="18" customHeight="1">
      <c r="A32" s="200" t="s">
        <v>1643</v>
      </c>
      <c r="B32" s="21"/>
      <c r="C32" s="21"/>
      <c r="D32" s="21"/>
      <c r="E32" s="21"/>
      <c r="F32" s="21"/>
      <c r="G32" s="21"/>
      <c r="H32" s="21"/>
    </row>
    <row r="33" spans="1:8" ht="18" customHeight="1">
      <c r="A33" s="200" t="s">
        <v>1672</v>
      </c>
      <c r="B33" s="21"/>
      <c r="C33" s="21"/>
      <c r="D33" s="21"/>
      <c r="E33" s="21"/>
      <c r="F33" s="21"/>
      <c r="G33" s="21"/>
      <c r="H33" s="21"/>
    </row>
    <row r="34" spans="1:8" ht="18" customHeight="1">
      <c r="A34" s="201" t="s">
        <v>1673</v>
      </c>
      <c r="B34" s="86"/>
      <c r="C34" s="86"/>
      <c r="D34" s="86"/>
      <c r="E34" s="86"/>
      <c r="F34" s="86"/>
      <c r="G34" s="86"/>
      <c r="H34" s="86"/>
    </row>
    <row r="35" spans="1:8" ht="18" customHeight="1">
      <c r="A35" s="199" t="s">
        <v>1315</v>
      </c>
      <c r="B35" s="21"/>
      <c r="C35" s="21"/>
      <c r="D35" s="21"/>
      <c r="E35" s="21"/>
      <c r="F35" s="21"/>
      <c r="G35" s="21"/>
      <c r="H35" s="21"/>
    </row>
    <row r="36" spans="1:8" ht="18" customHeight="1">
      <c r="A36" s="199" t="s">
        <v>1674</v>
      </c>
      <c r="B36" s="21"/>
      <c r="C36" s="21"/>
      <c r="D36" s="21"/>
      <c r="E36" s="21"/>
      <c r="F36" s="21"/>
      <c r="G36" s="21"/>
      <c r="H36" s="21"/>
    </row>
    <row r="37" spans="1:8" ht="18" customHeight="1">
      <c r="A37" s="199" t="s">
        <v>1675</v>
      </c>
      <c r="B37" s="21"/>
      <c r="C37" s="21"/>
      <c r="D37" s="21"/>
      <c r="E37" s="21"/>
      <c r="F37" s="21"/>
      <c r="G37" s="21"/>
      <c r="H37" s="21"/>
    </row>
    <row r="38" spans="1:8" ht="18" customHeight="1">
      <c r="A38" s="199" t="s">
        <v>1676</v>
      </c>
      <c r="B38" s="21"/>
      <c r="C38" s="21"/>
      <c r="D38" s="21"/>
      <c r="E38" s="21"/>
      <c r="F38" s="21"/>
      <c r="G38" s="21"/>
      <c r="H38" s="21"/>
    </row>
    <row r="39" spans="1:8" ht="18" customHeight="1">
      <c r="A39" s="199" t="s">
        <v>1677</v>
      </c>
      <c r="B39" s="21"/>
      <c r="C39" s="21"/>
      <c r="D39" s="21"/>
      <c r="E39" s="21"/>
      <c r="F39" s="21"/>
      <c r="G39" s="21"/>
      <c r="H39" s="21"/>
    </row>
    <row r="40" spans="1:8" ht="18" customHeight="1">
      <c r="A40" s="199" t="s">
        <v>1678</v>
      </c>
      <c r="B40" s="21"/>
      <c r="C40" s="21"/>
      <c r="D40" s="21"/>
      <c r="E40" s="21"/>
      <c r="F40" s="21"/>
      <c r="G40" s="21"/>
      <c r="H40" s="21"/>
    </row>
    <row r="41" spans="1:8" ht="18" customHeight="1">
      <c r="A41" s="199" t="s">
        <v>1316</v>
      </c>
      <c r="B41" s="21"/>
      <c r="C41" s="21"/>
      <c r="D41" s="21"/>
      <c r="E41" s="21"/>
      <c r="F41" s="21"/>
      <c r="G41" s="21"/>
      <c r="H41" s="21"/>
    </row>
    <row r="42" spans="1:8" ht="18" customHeight="1">
      <c r="A42" s="199" t="s">
        <v>1679</v>
      </c>
      <c r="B42" s="21"/>
      <c r="C42" s="21"/>
      <c r="D42" s="21"/>
      <c r="E42" s="21"/>
      <c r="F42" s="21"/>
      <c r="G42" s="21"/>
      <c r="H42" s="21"/>
    </row>
    <row r="43" spans="1:8" ht="18" customHeight="1">
      <c r="A43" s="199" t="s">
        <v>1680</v>
      </c>
      <c r="B43" s="21"/>
      <c r="C43" s="21"/>
      <c r="D43" s="21"/>
      <c r="E43" s="21"/>
      <c r="F43" s="21"/>
      <c r="G43" s="21"/>
      <c r="H43" s="21"/>
    </row>
    <row r="44" spans="1:8" ht="18" customHeight="1">
      <c r="A44" s="199" t="s">
        <v>1681</v>
      </c>
      <c r="B44" s="21"/>
      <c r="C44" s="21"/>
      <c r="D44" s="21"/>
      <c r="E44" s="21"/>
      <c r="F44" s="21"/>
      <c r="G44" s="21"/>
      <c r="H44" s="21"/>
    </row>
    <row r="45" spans="1:8" ht="18" customHeight="1">
      <c r="A45" s="201" t="s">
        <v>1317</v>
      </c>
      <c r="B45" s="86"/>
      <c r="C45" s="86"/>
      <c r="D45" s="86"/>
      <c r="E45" s="86"/>
      <c r="F45" s="86"/>
      <c r="G45" s="86"/>
      <c r="H45" s="86"/>
    </row>
    <row r="46" spans="1:8" ht="18" customHeight="1">
      <c r="A46" s="199" t="s">
        <v>1682</v>
      </c>
      <c r="B46" s="21"/>
      <c r="C46" s="21"/>
      <c r="D46" s="21"/>
      <c r="E46" s="21"/>
      <c r="F46" s="21"/>
      <c r="G46" s="21"/>
      <c r="H46" s="21"/>
    </row>
    <row r="47" spans="1:8" ht="18" customHeight="1">
      <c r="A47" s="201" t="s">
        <v>1318</v>
      </c>
      <c r="B47" s="86">
        <f>SUM(C47:H47)</f>
        <v>129</v>
      </c>
      <c r="C47" s="86"/>
      <c r="D47" s="86">
        <f>SUM(D48:D50)</f>
        <v>129</v>
      </c>
      <c r="E47" s="86"/>
      <c r="F47" s="86"/>
      <c r="G47" s="86"/>
      <c r="H47" s="86"/>
    </row>
    <row r="48" spans="1:8" ht="18" customHeight="1">
      <c r="A48" s="199" t="s">
        <v>1683</v>
      </c>
      <c r="B48" s="21"/>
      <c r="C48" s="21"/>
      <c r="D48" s="21"/>
      <c r="E48" s="21"/>
      <c r="F48" s="21"/>
      <c r="G48" s="21"/>
      <c r="H48" s="21"/>
    </row>
    <row r="49" spans="1:8" ht="18" customHeight="1">
      <c r="A49" s="199" t="s">
        <v>1684</v>
      </c>
      <c r="B49" s="21"/>
      <c r="C49" s="21"/>
      <c r="D49" s="21"/>
      <c r="E49" s="21"/>
      <c r="F49" s="21"/>
      <c r="G49" s="21"/>
      <c r="H49" s="21"/>
    </row>
    <row r="50" spans="1:8" ht="18" customHeight="1">
      <c r="A50" s="199" t="s">
        <v>1685</v>
      </c>
      <c r="B50" s="21">
        <f>SUM(C50:H50)</f>
        <v>129</v>
      </c>
      <c r="C50" s="21"/>
      <c r="D50" s="21">
        <v>129</v>
      </c>
      <c r="E50" s="21"/>
      <c r="F50" s="21"/>
      <c r="G50" s="21"/>
      <c r="H50" s="21"/>
    </row>
    <row r="51" spans="1:8" ht="18" customHeight="1">
      <c r="A51" s="201" t="s">
        <v>1319</v>
      </c>
      <c r="B51" s="86">
        <f>SUM(C51:H51)</f>
        <v>3100</v>
      </c>
      <c r="C51" s="86">
        <v>3100</v>
      </c>
      <c r="D51" s="86"/>
      <c r="E51" s="86"/>
      <c r="F51" s="86"/>
      <c r="G51" s="86"/>
      <c r="H51" s="86"/>
    </row>
    <row r="52" spans="1:8" ht="18" customHeight="1">
      <c r="A52" s="201" t="s">
        <v>1320</v>
      </c>
      <c r="B52" s="86"/>
      <c r="C52" s="227"/>
      <c r="D52" s="227"/>
      <c r="E52" s="227"/>
      <c r="F52" s="227"/>
      <c r="G52" s="227"/>
      <c r="H52" s="227"/>
    </row>
    <row r="53" spans="1:8" ht="18" customHeight="1">
      <c r="A53" s="228"/>
      <c r="B53" s="228"/>
      <c r="C53" s="228"/>
      <c r="D53" s="228"/>
      <c r="E53" s="228"/>
      <c r="F53" s="228"/>
      <c r="G53" s="228"/>
      <c r="H53" s="228"/>
    </row>
    <row r="54" spans="1:8" ht="19.5" customHeight="1">
      <c r="A54" s="228"/>
      <c r="B54" s="228"/>
      <c r="C54" s="228"/>
      <c r="D54" s="228"/>
      <c r="E54" s="228"/>
      <c r="F54" s="228"/>
      <c r="G54" s="228"/>
      <c r="H54" s="228"/>
    </row>
    <row r="55" spans="1:8" ht="19.5" customHeight="1">
      <c r="A55" s="228"/>
      <c r="B55" s="228"/>
      <c r="C55" s="228"/>
      <c r="D55" s="228"/>
      <c r="E55" s="228"/>
      <c r="F55" s="228"/>
      <c r="G55" s="228"/>
      <c r="H55" s="228"/>
    </row>
    <row r="56" spans="1:8" ht="19.5" customHeight="1">
      <c r="A56" s="104" t="s">
        <v>1598</v>
      </c>
      <c r="B56" s="84">
        <f>SUM(B6,B10,B14,B17,B28,B34,B45,B47,B51,B52)</f>
        <v>30129</v>
      </c>
      <c r="C56" s="84">
        <f>SUM(C6,C10,C14,C17,C28,C34,C45,C47,C51,C52)</f>
        <v>30000</v>
      </c>
      <c r="D56" s="84">
        <f>SUM(D6,D10,D14,D17,D28,D34,D45,D47,D51,D52)</f>
        <v>129</v>
      </c>
      <c r="E56" s="84"/>
      <c r="F56" s="84"/>
      <c r="G56" s="84"/>
      <c r="H56" s="84"/>
    </row>
    <row r="57" ht="19.5" customHeight="1"/>
    <row r="58" ht="19.5" customHeight="1"/>
    <row r="59" ht="19.5" customHeight="1"/>
    <row r="60" ht="19.5" customHeight="1"/>
    <row r="61" ht="19.5" customHeight="1"/>
    <row r="62" ht="19.5" customHeight="1"/>
    <row r="63" ht="19.5" customHeight="1"/>
  </sheetData>
  <sheetProtection/>
  <mergeCells count="9">
    <mergeCell ref="A2:H2"/>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D83"/>
  <sheetViews>
    <sheetView zoomScaleSheetLayoutView="100" zoomScalePageLayoutView="0" workbookViewId="0" topLeftCell="A1">
      <selection activeCell="K35" sqref="K35"/>
    </sheetView>
  </sheetViews>
  <sheetFormatPr defaultColWidth="9.00390625" defaultRowHeight="14.25"/>
  <sheetData>
    <row r="1" spans="1:12" ht="22.5">
      <c r="A1" s="348" t="s">
        <v>1701</v>
      </c>
      <c r="B1" s="348"/>
      <c r="C1" s="348"/>
      <c r="D1" s="348"/>
      <c r="E1" s="348"/>
      <c r="F1" s="348"/>
      <c r="G1" s="348"/>
      <c r="H1" s="348"/>
      <c r="I1" s="348"/>
      <c r="J1" s="348"/>
      <c r="K1" s="348"/>
      <c r="L1" s="348"/>
    </row>
    <row r="2" spans="1:12" ht="14.25">
      <c r="A2" s="349" t="s">
        <v>1702</v>
      </c>
      <c r="B2" s="349"/>
      <c r="C2" s="1"/>
      <c r="D2" s="1"/>
      <c r="E2" s="1"/>
      <c r="F2" s="1"/>
      <c r="G2" s="1"/>
      <c r="H2" s="1"/>
      <c r="I2" s="1"/>
      <c r="J2" s="1"/>
      <c r="K2" s="350" t="s">
        <v>122</v>
      </c>
      <c r="L2" s="350"/>
    </row>
    <row r="3" spans="1:30" ht="40.5">
      <c r="A3" s="347" t="s">
        <v>1703</v>
      </c>
      <c r="B3" s="352" t="s">
        <v>1704</v>
      </c>
      <c r="C3" s="353"/>
      <c r="D3" s="354"/>
      <c r="E3" s="351" t="s">
        <v>1700</v>
      </c>
      <c r="F3" s="351"/>
      <c r="G3" s="2" t="s">
        <v>1705</v>
      </c>
      <c r="H3" s="2" t="s">
        <v>1706</v>
      </c>
      <c r="I3" s="2" t="s">
        <v>1707</v>
      </c>
      <c r="J3" s="2" t="s">
        <v>1708</v>
      </c>
      <c r="K3" s="2" t="s">
        <v>1709</v>
      </c>
      <c r="L3" s="2" t="s">
        <v>1710</v>
      </c>
      <c r="M3" s="2" t="s">
        <v>1711</v>
      </c>
      <c r="N3" s="2" t="s">
        <v>1712</v>
      </c>
      <c r="O3" s="2" t="s">
        <v>1713</v>
      </c>
      <c r="P3" s="2" t="s">
        <v>1714</v>
      </c>
      <c r="Q3" s="2" t="s">
        <v>1715</v>
      </c>
      <c r="R3" s="2" t="s">
        <v>1716</v>
      </c>
      <c r="S3" s="2" t="s">
        <v>1717</v>
      </c>
      <c r="T3" s="2" t="s">
        <v>1718</v>
      </c>
      <c r="U3" s="2" t="s">
        <v>1719</v>
      </c>
      <c r="V3" s="2" t="s">
        <v>1720</v>
      </c>
      <c r="W3" s="2" t="s">
        <v>1721</v>
      </c>
      <c r="X3" s="2" t="s">
        <v>1722</v>
      </c>
      <c r="Y3" s="2" t="s">
        <v>1612</v>
      </c>
      <c r="Z3" s="2" t="s">
        <v>1623</v>
      </c>
      <c r="AA3" s="2" t="s">
        <v>1723</v>
      </c>
      <c r="AB3" s="10" t="s">
        <v>1724</v>
      </c>
      <c r="AC3" s="10" t="s">
        <v>1622</v>
      </c>
      <c r="AD3" s="10" t="s">
        <v>1521</v>
      </c>
    </row>
    <row r="4" spans="1:28" ht="14.25">
      <c r="A4" s="347"/>
      <c r="B4" s="355"/>
      <c r="C4" s="356"/>
      <c r="D4" s="357"/>
      <c r="E4" s="3" t="s">
        <v>1725</v>
      </c>
      <c r="F4" s="3" t="s">
        <v>125</v>
      </c>
      <c r="G4" s="3"/>
      <c r="H4" s="3"/>
      <c r="I4" s="3"/>
      <c r="J4" s="3"/>
      <c r="K4" s="3"/>
      <c r="L4" s="3"/>
      <c r="M4" s="3"/>
      <c r="N4" s="3"/>
      <c r="O4" s="3"/>
      <c r="P4" s="3"/>
      <c r="Q4" s="3"/>
      <c r="R4" s="3"/>
      <c r="S4" s="3"/>
      <c r="T4" s="3"/>
      <c r="U4" s="9"/>
      <c r="V4" s="9"/>
      <c r="W4" s="9"/>
      <c r="X4" s="9"/>
      <c r="Y4" s="9"/>
      <c r="Z4" s="9"/>
      <c r="AA4" s="9"/>
      <c r="AB4" s="9"/>
    </row>
    <row r="5" spans="1:20" ht="15">
      <c r="A5" s="346" t="s">
        <v>125</v>
      </c>
      <c r="B5" s="346"/>
      <c r="C5" s="346"/>
      <c r="D5" s="346"/>
      <c r="E5" s="4">
        <v>1</v>
      </c>
      <c r="F5" s="5"/>
      <c r="G5" s="6"/>
      <c r="H5" s="6"/>
      <c r="I5" s="6"/>
      <c r="J5" s="6"/>
      <c r="K5" s="6"/>
      <c r="L5" s="6"/>
      <c r="M5" s="6"/>
      <c r="N5" s="6"/>
      <c r="O5" s="6"/>
      <c r="P5" s="6"/>
      <c r="Q5" s="6"/>
      <c r="R5" s="6"/>
      <c r="S5" s="6"/>
      <c r="T5" s="6"/>
    </row>
    <row r="6" spans="1:20" ht="15">
      <c r="A6" s="346" t="s">
        <v>1613</v>
      </c>
      <c r="B6" s="346" t="s">
        <v>1601</v>
      </c>
      <c r="C6" s="346"/>
      <c r="D6" s="346"/>
      <c r="E6" s="4">
        <v>2</v>
      </c>
      <c r="F6" s="5"/>
      <c r="G6" s="7"/>
      <c r="H6" s="7"/>
      <c r="I6" s="7"/>
      <c r="J6" s="6"/>
      <c r="K6" s="6"/>
      <c r="L6" s="6"/>
      <c r="M6" s="6"/>
      <c r="N6" s="6"/>
      <c r="O6" s="6"/>
      <c r="P6" s="6"/>
      <c r="Q6" s="7"/>
      <c r="R6" s="7"/>
      <c r="S6" s="7"/>
      <c r="T6" s="7"/>
    </row>
    <row r="7" spans="1:20" ht="15">
      <c r="A7" s="346"/>
      <c r="B7" s="346" t="s">
        <v>1726</v>
      </c>
      <c r="C7" s="346"/>
      <c r="D7" s="346"/>
      <c r="E7" s="4">
        <v>3</v>
      </c>
      <c r="F7" s="5"/>
      <c r="G7" s="7"/>
      <c r="H7" s="7"/>
      <c r="I7" s="7"/>
      <c r="J7" s="7"/>
      <c r="K7" s="7"/>
      <c r="L7" s="7"/>
      <c r="M7" s="7"/>
      <c r="N7" s="6"/>
      <c r="O7" s="6"/>
      <c r="P7" s="6"/>
      <c r="Q7" s="7"/>
      <c r="R7" s="7"/>
      <c r="S7" s="7"/>
      <c r="T7" s="7"/>
    </row>
    <row r="8" spans="1:20" ht="15">
      <c r="A8" s="346"/>
      <c r="B8" s="346" t="s">
        <v>1727</v>
      </c>
      <c r="C8" s="346"/>
      <c r="D8" s="346"/>
      <c r="E8" s="4">
        <v>4</v>
      </c>
      <c r="F8" s="5"/>
      <c r="G8" s="7"/>
      <c r="H8" s="7"/>
      <c r="I8" s="7"/>
      <c r="J8" s="7"/>
      <c r="K8" s="7"/>
      <c r="L8" s="7"/>
      <c r="M8" s="7"/>
      <c r="N8" s="6"/>
      <c r="O8" s="6"/>
      <c r="P8" s="6"/>
      <c r="Q8" s="7"/>
      <c r="R8" s="7"/>
      <c r="S8" s="7"/>
      <c r="T8" s="7"/>
    </row>
    <row r="9" spans="1:20" ht="15">
      <c r="A9" s="346"/>
      <c r="B9" s="346" t="s">
        <v>1602</v>
      </c>
      <c r="C9" s="346"/>
      <c r="D9" s="346"/>
      <c r="E9" s="4">
        <v>5</v>
      </c>
      <c r="F9" s="5"/>
      <c r="G9" s="7"/>
      <c r="H9" s="7"/>
      <c r="I9" s="7"/>
      <c r="J9" s="7"/>
      <c r="K9" s="7"/>
      <c r="L9" s="7"/>
      <c r="M9" s="7"/>
      <c r="N9" s="6"/>
      <c r="O9" s="6"/>
      <c r="P9" s="6"/>
      <c r="Q9" s="7"/>
      <c r="R9" s="7"/>
      <c r="S9" s="7"/>
      <c r="T9" s="7"/>
    </row>
    <row r="10" spans="1:20" ht="15">
      <c r="A10" s="346"/>
      <c r="B10" s="346" t="s">
        <v>1603</v>
      </c>
      <c r="C10" s="346"/>
      <c r="D10" s="346"/>
      <c r="E10" s="4">
        <v>6</v>
      </c>
      <c r="F10" s="8"/>
      <c r="G10" s="7"/>
      <c r="H10" s="7"/>
      <c r="I10" s="7"/>
      <c r="J10" s="7"/>
      <c r="K10" s="7"/>
      <c r="L10" s="7"/>
      <c r="M10" s="7"/>
      <c r="N10" s="7"/>
      <c r="O10" s="7"/>
      <c r="P10" s="7"/>
      <c r="Q10" s="7"/>
      <c r="R10" s="7"/>
      <c r="S10" s="7"/>
      <c r="T10" s="7"/>
    </row>
    <row r="11" spans="1:20" ht="15">
      <c r="A11" s="346" t="s">
        <v>1614</v>
      </c>
      <c r="B11" s="346" t="s">
        <v>1601</v>
      </c>
      <c r="C11" s="346"/>
      <c r="D11" s="346"/>
      <c r="E11" s="4">
        <v>7</v>
      </c>
      <c r="F11" s="5"/>
      <c r="G11" s="6"/>
      <c r="H11" s="6"/>
      <c r="I11" s="6"/>
      <c r="J11" s="7"/>
      <c r="K11" s="7"/>
      <c r="L11" s="7"/>
      <c r="M11" s="7"/>
      <c r="N11" s="6"/>
      <c r="O11" s="6"/>
      <c r="P11" s="6"/>
      <c r="Q11" s="7"/>
      <c r="R11" s="7"/>
      <c r="S11" s="7"/>
      <c r="T11" s="7"/>
    </row>
    <row r="12" spans="1:20" ht="15">
      <c r="A12" s="346"/>
      <c r="B12" s="346" t="s">
        <v>1728</v>
      </c>
      <c r="C12" s="346"/>
      <c r="D12" s="346"/>
      <c r="E12" s="4">
        <v>8</v>
      </c>
      <c r="F12" s="5"/>
      <c r="G12" s="7"/>
      <c r="H12" s="7"/>
      <c r="I12" s="7"/>
      <c r="J12" s="7"/>
      <c r="K12" s="7"/>
      <c r="L12" s="7"/>
      <c r="M12" s="7"/>
      <c r="N12" s="6"/>
      <c r="O12" s="6"/>
      <c r="P12" s="6"/>
      <c r="Q12" s="7"/>
      <c r="R12" s="7"/>
      <c r="S12" s="7"/>
      <c r="T12" s="7"/>
    </row>
    <row r="13" spans="1:20" ht="15">
      <c r="A13" s="346"/>
      <c r="B13" s="346" t="s">
        <v>1729</v>
      </c>
      <c r="C13" s="346"/>
      <c r="D13" s="346"/>
      <c r="E13" s="4">
        <v>9</v>
      </c>
      <c r="F13" s="8"/>
      <c r="G13" s="7"/>
      <c r="H13" s="7"/>
      <c r="I13" s="7"/>
      <c r="J13" s="7"/>
      <c r="K13" s="7"/>
      <c r="L13" s="7"/>
      <c r="M13" s="7"/>
      <c r="N13" s="7"/>
      <c r="O13" s="7"/>
      <c r="P13" s="7"/>
      <c r="Q13" s="7"/>
      <c r="R13" s="7"/>
      <c r="S13" s="7"/>
      <c r="T13" s="7"/>
    </row>
    <row r="14" spans="1:20" ht="15">
      <c r="A14" s="346"/>
      <c r="B14" s="346" t="s">
        <v>1730</v>
      </c>
      <c r="C14" s="346"/>
      <c r="D14" s="346"/>
      <c r="E14" s="4">
        <v>10</v>
      </c>
      <c r="F14" s="8"/>
      <c r="G14" s="7"/>
      <c r="H14" s="7"/>
      <c r="I14" s="7"/>
      <c r="J14" s="7"/>
      <c r="K14" s="7"/>
      <c r="L14" s="7"/>
      <c r="M14" s="7"/>
      <c r="N14" s="7"/>
      <c r="O14" s="7"/>
      <c r="P14" s="7"/>
      <c r="Q14" s="7"/>
      <c r="R14" s="7"/>
      <c r="S14" s="7"/>
      <c r="T14" s="7"/>
    </row>
    <row r="15" spans="1:20" ht="15">
      <c r="A15" s="346"/>
      <c r="B15" s="346" t="s">
        <v>1731</v>
      </c>
      <c r="C15" s="346"/>
      <c r="D15" s="346"/>
      <c r="E15" s="4">
        <v>11</v>
      </c>
      <c r="F15" s="8"/>
      <c r="G15" s="7"/>
      <c r="H15" s="7"/>
      <c r="I15" s="7"/>
      <c r="J15" s="7"/>
      <c r="K15" s="7"/>
      <c r="L15" s="7"/>
      <c r="M15" s="7"/>
      <c r="N15" s="7"/>
      <c r="O15" s="7"/>
      <c r="P15" s="7"/>
      <c r="Q15" s="7"/>
      <c r="R15" s="7"/>
      <c r="S15" s="7"/>
      <c r="T15" s="7"/>
    </row>
    <row r="16" spans="1:20" ht="15">
      <c r="A16" s="346"/>
      <c r="B16" s="346" t="s">
        <v>1732</v>
      </c>
      <c r="C16" s="346"/>
      <c r="D16" s="346"/>
      <c r="E16" s="4">
        <v>12</v>
      </c>
      <c r="F16" s="5"/>
      <c r="G16" s="7"/>
      <c r="H16" s="7"/>
      <c r="I16" s="7"/>
      <c r="J16" s="7"/>
      <c r="K16" s="7"/>
      <c r="L16" s="7"/>
      <c r="M16" s="7"/>
      <c r="N16" s="6"/>
      <c r="O16" s="6"/>
      <c r="P16" s="6"/>
      <c r="Q16" s="7"/>
      <c r="R16" s="7"/>
      <c r="S16" s="7"/>
      <c r="T16" s="7"/>
    </row>
    <row r="17" spans="1:20" ht="15">
      <c r="A17" s="346"/>
      <c r="B17" s="346" t="s">
        <v>1609</v>
      </c>
      <c r="C17" s="346"/>
      <c r="D17" s="346"/>
      <c r="E17" s="4">
        <v>13</v>
      </c>
      <c r="F17" s="5"/>
      <c r="G17" s="7"/>
      <c r="H17" s="7"/>
      <c r="I17" s="7"/>
      <c r="J17" s="7"/>
      <c r="K17" s="7"/>
      <c r="L17" s="7"/>
      <c r="M17" s="7"/>
      <c r="N17" s="6"/>
      <c r="O17" s="6"/>
      <c r="P17" s="6"/>
      <c r="Q17" s="7"/>
      <c r="R17" s="7"/>
      <c r="S17" s="7"/>
      <c r="T17" s="7"/>
    </row>
    <row r="18" spans="1:20" ht="15">
      <c r="A18" s="346"/>
      <c r="B18" s="346" t="s">
        <v>1733</v>
      </c>
      <c r="C18" s="346"/>
      <c r="D18" s="346"/>
      <c r="E18" s="4">
        <v>14</v>
      </c>
      <c r="F18" s="5"/>
      <c r="G18" s="7"/>
      <c r="H18" s="7"/>
      <c r="I18" s="7"/>
      <c r="J18" s="7"/>
      <c r="K18" s="7"/>
      <c r="L18" s="7"/>
      <c r="M18" s="7"/>
      <c r="N18" s="6"/>
      <c r="O18" s="6"/>
      <c r="P18" s="6"/>
      <c r="Q18" s="7"/>
      <c r="R18" s="7"/>
      <c r="S18" s="7"/>
      <c r="T18" s="7"/>
    </row>
    <row r="19" spans="1:20" ht="15">
      <c r="A19" s="346"/>
      <c r="B19" s="346" t="s">
        <v>1604</v>
      </c>
      <c r="C19" s="346"/>
      <c r="D19" s="346"/>
      <c r="E19" s="4">
        <v>15</v>
      </c>
      <c r="F19" s="5"/>
      <c r="G19" s="7"/>
      <c r="H19" s="7"/>
      <c r="I19" s="7"/>
      <c r="J19" s="7"/>
      <c r="K19" s="7"/>
      <c r="L19" s="7"/>
      <c r="M19" s="7"/>
      <c r="N19" s="6"/>
      <c r="O19" s="6"/>
      <c r="P19" s="6"/>
      <c r="Q19" s="7"/>
      <c r="R19" s="7"/>
      <c r="S19" s="7"/>
      <c r="T19" s="7"/>
    </row>
    <row r="20" spans="1:20" ht="15">
      <c r="A20" s="346"/>
      <c r="B20" s="346" t="s">
        <v>1734</v>
      </c>
      <c r="C20" s="346"/>
      <c r="D20" s="346"/>
      <c r="E20" s="4">
        <v>16</v>
      </c>
      <c r="F20" s="8"/>
      <c r="G20" s="7"/>
      <c r="H20" s="7"/>
      <c r="I20" s="7"/>
      <c r="J20" s="7"/>
      <c r="K20" s="7"/>
      <c r="L20" s="7"/>
      <c r="M20" s="7"/>
      <c r="N20" s="7"/>
      <c r="O20" s="7"/>
      <c r="P20" s="7"/>
      <c r="Q20" s="7"/>
      <c r="R20" s="7"/>
      <c r="S20" s="7"/>
      <c r="T20" s="7"/>
    </row>
    <row r="21" spans="1:20" ht="15">
      <c r="A21" s="346"/>
      <c r="B21" s="346" t="s">
        <v>1605</v>
      </c>
      <c r="C21" s="346"/>
      <c r="D21" s="346"/>
      <c r="E21" s="4">
        <v>17</v>
      </c>
      <c r="F21" s="5"/>
      <c r="G21" s="7"/>
      <c r="H21" s="7"/>
      <c r="I21" s="7"/>
      <c r="J21" s="7"/>
      <c r="K21" s="7"/>
      <c r="L21" s="7"/>
      <c r="M21" s="7"/>
      <c r="N21" s="6"/>
      <c r="O21" s="6"/>
      <c r="P21" s="6"/>
      <c r="Q21" s="7"/>
      <c r="R21" s="7"/>
      <c r="S21" s="7"/>
      <c r="T21" s="7"/>
    </row>
    <row r="22" spans="1:20" ht="15">
      <c r="A22" s="346" t="s">
        <v>1615</v>
      </c>
      <c r="B22" s="346" t="s">
        <v>1601</v>
      </c>
      <c r="C22" s="346"/>
      <c r="D22" s="346"/>
      <c r="E22" s="4">
        <v>18</v>
      </c>
      <c r="F22" s="5"/>
      <c r="G22" s="7"/>
      <c r="H22" s="7"/>
      <c r="I22" s="7"/>
      <c r="J22" s="7"/>
      <c r="K22" s="7"/>
      <c r="L22" s="7"/>
      <c r="M22" s="7"/>
      <c r="N22" s="6"/>
      <c r="O22" s="6"/>
      <c r="P22" s="6"/>
      <c r="Q22" s="7"/>
      <c r="R22" s="7"/>
      <c r="S22" s="7"/>
      <c r="T22" s="7"/>
    </row>
    <row r="23" spans="1:20" ht="15">
      <c r="A23" s="346"/>
      <c r="B23" s="346" t="s">
        <v>1735</v>
      </c>
      <c r="C23" s="346"/>
      <c r="D23" s="346"/>
      <c r="E23" s="4">
        <v>19</v>
      </c>
      <c r="F23" s="5"/>
      <c r="G23" s="6"/>
      <c r="H23" s="6"/>
      <c r="I23" s="6"/>
      <c r="J23" s="7"/>
      <c r="K23" s="7"/>
      <c r="L23" s="7"/>
      <c r="M23" s="7"/>
      <c r="N23" s="7"/>
      <c r="O23" s="7"/>
      <c r="P23" s="7"/>
      <c r="Q23" s="7"/>
      <c r="R23" s="7"/>
      <c r="S23" s="7"/>
      <c r="T23" s="7"/>
    </row>
    <row r="24" spans="1:20" ht="15">
      <c r="A24" s="346"/>
      <c r="B24" s="346" t="s">
        <v>1610</v>
      </c>
      <c r="C24" s="346"/>
      <c r="D24" s="346"/>
      <c r="E24" s="4">
        <v>20</v>
      </c>
      <c r="F24" s="5"/>
      <c r="G24" s="6"/>
      <c r="H24" s="6"/>
      <c r="I24" s="6"/>
      <c r="J24" s="7"/>
      <c r="K24" s="7"/>
      <c r="L24" s="7"/>
      <c r="M24" s="7"/>
      <c r="N24" s="7"/>
      <c r="O24" s="7"/>
      <c r="P24" s="7"/>
      <c r="Q24" s="7"/>
      <c r="R24" s="7"/>
      <c r="S24" s="7"/>
      <c r="T24" s="7"/>
    </row>
    <row r="25" spans="1:20" ht="15">
      <c r="A25" s="346"/>
      <c r="B25" s="346" t="s">
        <v>1736</v>
      </c>
      <c r="C25" s="346"/>
      <c r="D25" s="346"/>
      <c r="E25" s="4">
        <v>21</v>
      </c>
      <c r="F25" s="5"/>
      <c r="G25" s="6"/>
      <c r="H25" s="6"/>
      <c r="I25" s="6"/>
      <c r="J25" s="7"/>
      <c r="K25" s="7"/>
      <c r="L25" s="7"/>
      <c r="M25" s="7"/>
      <c r="N25" s="7"/>
      <c r="O25" s="7"/>
      <c r="P25" s="7"/>
      <c r="Q25" s="7"/>
      <c r="R25" s="7"/>
      <c r="S25" s="7"/>
      <c r="T25" s="7"/>
    </row>
    <row r="26" spans="1:20" ht="15">
      <c r="A26" s="346"/>
      <c r="B26" s="346" t="s">
        <v>1737</v>
      </c>
      <c r="C26" s="346"/>
      <c r="D26" s="346"/>
      <c r="E26" s="4">
        <v>22</v>
      </c>
      <c r="F26" s="5"/>
      <c r="G26" s="6"/>
      <c r="H26" s="6"/>
      <c r="I26" s="6"/>
      <c r="J26" s="7"/>
      <c r="K26" s="7"/>
      <c r="L26" s="7"/>
      <c r="M26" s="7"/>
      <c r="N26" s="7"/>
      <c r="O26" s="7"/>
      <c r="P26" s="7"/>
      <c r="Q26" s="7"/>
      <c r="R26" s="7"/>
      <c r="S26" s="7"/>
      <c r="T26" s="7"/>
    </row>
    <row r="27" spans="1:20" ht="15">
      <c r="A27" s="346"/>
      <c r="B27" s="346" t="s">
        <v>1738</v>
      </c>
      <c r="C27" s="346"/>
      <c r="D27" s="346"/>
      <c r="E27" s="4">
        <v>23</v>
      </c>
      <c r="F27" s="5"/>
      <c r="G27" s="6"/>
      <c r="H27" s="6"/>
      <c r="I27" s="6"/>
      <c r="J27" s="7"/>
      <c r="K27" s="7"/>
      <c r="L27" s="7"/>
      <c r="M27" s="7"/>
      <c r="N27" s="7"/>
      <c r="O27" s="7"/>
      <c r="P27" s="7"/>
      <c r="Q27" s="7"/>
      <c r="R27" s="7"/>
      <c r="S27" s="7"/>
      <c r="T27" s="7"/>
    </row>
    <row r="28" spans="1:20" ht="15">
      <c r="A28" s="346"/>
      <c r="B28" s="346" t="s">
        <v>0</v>
      </c>
      <c r="C28" s="346"/>
      <c r="D28" s="346"/>
      <c r="E28" s="4">
        <v>24</v>
      </c>
      <c r="F28" s="5"/>
      <c r="G28" s="6"/>
      <c r="H28" s="6"/>
      <c r="I28" s="6"/>
      <c r="J28" s="7"/>
      <c r="K28" s="7"/>
      <c r="L28" s="7"/>
      <c r="M28" s="7"/>
      <c r="N28" s="7"/>
      <c r="O28" s="7"/>
      <c r="P28" s="7"/>
      <c r="Q28" s="7"/>
      <c r="R28" s="7"/>
      <c r="S28" s="7"/>
      <c r="T28" s="7"/>
    </row>
    <row r="29" spans="1:20" ht="15">
      <c r="A29" s="346"/>
      <c r="B29" s="346" t="s">
        <v>1</v>
      </c>
      <c r="C29" s="346"/>
      <c r="D29" s="346"/>
      <c r="E29" s="4">
        <v>25</v>
      </c>
      <c r="F29" s="5"/>
      <c r="G29" s="6"/>
      <c r="H29" s="6"/>
      <c r="I29" s="6"/>
      <c r="J29" s="7"/>
      <c r="K29" s="7"/>
      <c r="L29" s="7"/>
      <c r="M29" s="7"/>
      <c r="N29" s="7"/>
      <c r="O29" s="7"/>
      <c r="P29" s="7"/>
      <c r="Q29" s="7"/>
      <c r="R29" s="7"/>
      <c r="S29" s="7"/>
      <c r="T29" s="7"/>
    </row>
    <row r="30" spans="1:20" ht="15">
      <c r="A30" s="346" t="s">
        <v>1616</v>
      </c>
      <c r="B30" s="346" t="s">
        <v>1601</v>
      </c>
      <c r="C30" s="346"/>
      <c r="D30" s="346"/>
      <c r="E30" s="4">
        <v>26</v>
      </c>
      <c r="F30" s="5"/>
      <c r="G30" s="6"/>
      <c r="H30" s="6"/>
      <c r="I30" s="6"/>
      <c r="J30" s="7"/>
      <c r="K30" s="7"/>
      <c r="L30" s="7"/>
      <c r="M30" s="7"/>
      <c r="N30" s="7"/>
      <c r="O30" s="7"/>
      <c r="P30" s="7"/>
      <c r="Q30" s="7"/>
      <c r="R30" s="7"/>
      <c r="S30" s="7"/>
      <c r="T30" s="7"/>
    </row>
    <row r="31" spans="1:20" ht="15">
      <c r="A31" s="346"/>
      <c r="B31" s="346" t="s">
        <v>1735</v>
      </c>
      <c r="C31" s="346"/>
      <c r="D31" s="346"/>
      <c r="E31" s="4">
        <v>27</v>
      </c>
      <c r="F31" s="5"/>
      <c r="G31" s="6"/>
      <c r="H31" s="6"/>
      <c r="I31" s="6"/>
      <c r="J31" s="7"/>
      <c r="K31" s="7"/>
      <c r="L31" s="7"/>
      <c r="M31" s="7"/>
      <c r="N31" s="7"/>
      <c r="O31" s="7"/>
      <c r="P31" s="7"/>
      <c r="Q31" s="7"/>
      <c r="R31" s="7"/>
      <c r="S31" s="7"/>
      <c r="T31" s="7"/>
    </row>
    <row r="32" spans="1:20" ht="15">
      <c r="A32" s="346"/>
      <c r="B32" s="346" t="s">
        <v>1610</v>
      </c>
      <c r="C32" s="346"/>
      <c r="D32" s="346"/>
      <c r="E32" s="4">
        <v>28</v>
      </c>
      <c r="F32" s="5"/>
      <c r="G32" s="6"/>
      <c r="H32" s="6"/>
      <c r="I32" s="6"/>
      <c r="J32" s="7"/>
      <c r="K32" s="7"/>
      <c r="L32" s="7"/>
      <c r="M32" s="7"/>
      <c r="N32" s="7"/>
      <c r="O32" s="7"/>
      <c r="P32" s="7"/>
      <c r="Q32" s="7"/>
      <c r="R32" s="7"/>
      <c r="S32" s="7"/>
      <c r="T32" s="7"/>
    </row>
    <row r="33" spans="1:20" ht="15">
      <c r="A33" s="346"/>
      <c r="B33" s="346" t="s">
        <v>1736</v>
      </c>
      <c r="C33" s="346"/>
      <c r="D33" s="346"/>
      <c r="E33" s="4">
        <v>29</v>
      </c>
      <c r="F33" s="5"/>
      <c r="G33" s="6"/>
      <c r="H33" s="6"/>
      <c r="I33" s="6"/>
      <c r="J33" s="7"/>
      <c r="K33" s="7"/>
      <c r="L33" s="7"/>
      <c r="M33" s="7"/>
      <c r="N33" s="7"/>
      <c r="O33" s="7"/>
      <c r="P33" s="7"/>
      <c r="Q33" s="7"/>
      <c r="R33" s="7"/>
      <c r="S33" s="7"/>
      <c r="T33" s="7"/>
    </row>
    <row r="34" spans="1:20" ht="15">
      <c r="A34" s="346"/>
      <c r="B34" s="346" t="s">
        <v>1738</v>
      </c>
      <c r="C34" s="346"/>
      <c r="D34" s="346"/>
      <c r="E34" s="4">
        <v>30</v>
      </c>
      <c r="F34" s="5"/>
      <c r="G34" s="6"/>
      <c r="H34" s="6"/>
      <c r="I34" s="6"/>
      <c r="J34" s="7"/>
      <c r="K34" s="7"/>
      <c r="L34" s="7"/>
      <c r="M34" s="7"/>
      <c r="N34" s="7"/>
      <c r="O34" s="7"/>
      <c r="P34" s="7"/>
      <c r="Q34" s="7"/>
      <c r="R34" s="7"/>
      <c r="S34" s="7"/>
      <c r="T34" s="7"/>
    </row>
    <row r="35" spans="1:20" ht="15">
      <c r="A35" s="346"/>
      <c r="B35" s="346" t="s">
        <v>0</v>
      </c>
      <c r="C35" s="346"/>
      <c r="D35" s="346"/>
      <c r="E35" s="4">
        <v>31</v>
      </c>
      <c r="F35" s="5"/>
      <c r="G35" s="6"/>
      <c r="H35" s="6"/>
      <c r="I35" s="6"/>
      <c r="J35" s="7"/>
      <c r="K35" s="7"/>
      <c r="L35" s="7"/>
      <c r="M35" s="7"/>
      <c r="N35" s="7"/>
      <c r="O35" s="7"/>
      <c r="P35" s="7"/>
      <c r="Q35" s="7"/>
      <c r="R35" s="7"/>
      <c r="S35" s="7"/>
      <c r="T35" s="7"/>
    </row>
    <row r="36" spans="1:20" ht="15">
      <c r="A36" s="346"/>
      <c r="B36" s="346" t="s">
        <v>1</v>
      </c>
      <c r="C36" s="346"/>
      <c r="D36" s="346"/>
      <c r="E36" s="4">
        <v>32</v>
      </c>
      <c r="F36" s="5"/>
      <c r="G36" s="6"/>
      <c r="H36" s="6"/>
      <c r="I36" s="6"/>
      <c r="J36" s="7"/>
      <c r="K36" s="7"/>
      <c r="L36" s="7"/>
      <c r="M36" s="7"/>
      <c r="N36" s="7"/>
      <c r="O36" s="7"/>
      <c r="P36" s="7"/>
      <c r="Q36" s="7"/>
      <c r="R36" s="7"/>
      <c r="S36" s="7"/>
      <c r="T36" s="7"/>
    </row>
    <row r="37" spans="1:20" ht="15">
      <c r="A37" s="346" t="s">
        <v>1617</v>
      </c>
      <c r="B37" s="346" t="s">
        <v>1601</v>
      </c>
      <c r="C37" s="346"/>
      <c r="D37" s="346"/>
      <c r="E37" s="4">
        <v>33</v>
      </c>
      <c r="F37" s="5"/>
      <c r="G37" s="6"/>
      <c r="H37" s="6"/>
      <c r="I37" s="6"/>
      <c r="J37" s="7"/>
      <c r="K37" s="7"/>
      <c r="L37" s="7"/>
      <c r="M37" s="7"/>
      <c r="N37" s="7"/>
      <c r="O37" s="7"/>
      <c r="P37" s="7"/>
      <c r="Q37" s="7"/>
      <c r="R37" s="7"/>
      <c r="S37" s="7"/>
      <c r="T37" s="7"/>
    </row>
    <row r="38" spans="1:20" ht="15">
      <c r="A38" s="346"/>
      <c r="B38" s="346" t="s">
        <v>1600</v>
      </c>
      <c r="C38" s="346"/>
      <c r="D38" s="346"/>
      <c r="E38" s="4">
        <v>34</v>
      </c>
      <c r="F38" s="5"/>
      <c r="G38" s="6"/>
      <c r="H38" s="6"/>
      <c r="I38" s="6"/>
      <c r="J38" s="7"/>
      <c r="K38" s="7"/>
      <c r="L38" s="7"/>
      <c r="M38" s="7"/>
      <c r="N38" s="7"/>
      <c r="O38" s="7"/>
      <c r="P38" s="7"/>
      <c r="Q38" s="7"/>
      <c r="R38" s="7"/>
      <c r="S38" s="7"/>
      <c r="T38" s="7"/>
    </row>
    <row r="39" spans="1:20" ht="15">
      <c r="A39" s="346"/>
      <c r="B39" s="346" t="s">
        <v>2</v>
      </c>
      <c r="C39" s="346"/>
      <c r="D39" s="346"/>
      <c r="E39" s="4">
        <v>35</v>
      </c>
      <c r="F39" s="5"/>
      <c r="G39" s="6"/>
      <c r="H39" s="6"/>
      <c r="I39" s="6"/>
      <c r="J39" s="7"/>
      <c r="K39" s="7"/>
      <c r="L39" s="7"/>
      <c r="M39" s="7"/>
      <c r="N39" s="7"/>
      <c r="O39" s="7"/>
      <c r="P39" s="7"/>
      <c r="Q39" s="7"/>
      <c r="R39" s="7"/>
      <c r="S39" s="7"/>
      <c r="T39" s="7"/>
    </row>
    <row r="40" spans="1:20" ht="15">
      <c r="A40" s="346"/>
      <c r="B40" s="346" t="s">
        <v>3</v>
      </c>
      <c r="C40" s="346"/>
      <c r="D40" s="346"/>
      <c r="E40" s="4">
        <v>36</v>
      </c>
      <c r="F40" s="5"/>
      <c r="G40" s="6"/>
      <c r="H40" s="6"/>
      <c r="I40" s="6"/>
      <c r="J40" s="7"/>
      <c r="K40" s="7"/>
      <c r="L40" s="7"/>
      <c r="M40" s="7"/>
      <c r="N40" s="7"/>
      <c r="O40" s="7"/>
      <c r="P40" s="7"/>
      <c r="Q40" s="7"/>
      <c r="R40" s="7"/>
      <c r="S40" s="7"/>
      <c r="T40" s="7"/>
    </row>
    <row r="41" spans="1:20" ht="15">
      <c r="A41" s="346" t="s">
        <v>1618</v>
      </c>
      <c r="B41" s="346" t="s">
        <v>1601</v>
      </c>
      <c r="C41" s="346"/>
      <c r="D41" s="346"/>
      <c r="E41" s="4">
        <v>37</v>
      </c>
      <c r="F41" s="5"/>
      <c r="G41" s="6"/>
      <c r="H41" s="6"/>
      <c r="I41" s="6"/>
      <c r="J41" s="7"/>
      <c r="K41" s="7"/>
      <c r="L41" s="7"/>
      <c r="M41" s="7"/>
      <c r="N41" s="7"/>
      <c r="O41" s="7"/>
      <c r="P41" s="7"/>
      <c r="Q41" s="7"/>
      <c r="R41" s="7"/>
      <c r="S41" s="7"/>
      <c r="T41" s="7"/>
    </row>
    <row r="42" spans="1:20" ht="15">
      <c r="A42" s="346"/>
      <c r="B42" s="346" t="s">
        <v>4</v>
      </c>
      <c r="C42" s="346"/>
      <c r="D42" s="346"/>
      <c r="E42" s="4">
        <v>38</v>
      </c>
      <c r="F42" s="5"/>
      <c r="G42" s="6"/>
      <c r="H42" s="6"/>
      <c r="I42" s="6"/>
      <c r="J42" s="7"/>
      <c r="K42" s="7"/>
      <c r="L42" s="7"/>
      <c r="M42" s="7"/>
      <c r="N42" s="7"/>
      <c r="O42" s="7"/>
      <c r="P42" s="7"/>
      <c r="Q42" s="7"/>
      <c r="R42" s="7"/>
      <c r="S42" s="7"/>
      <c r="T42" s="7"/>
    </row>
    <row r="43" spans="1:20" ht="15">
      <c r="A43" s="346"/>
      <c r="B43" s="346" t="s">
        <v>5</v>
      </c>
      <c r="C43" s="346"/>
      <c r="D43" s="346"/>
      <c r="E43" s="4">
        <v>39</v>
      </c>
      <c r="F43" s="5"/>
      <c r="G43" s="6"/>
      <c r="H43" s="6"/>
      <c r="I43" s="6"/>
      <c r="J43" s="7"/>
      <c r="K43" s="7"/>
      <c r="L43" s="7"/>
      <c r="M43" s="7"/>
      <c r="N43" s="7"/>
      <c r="O43" s="7"/>
      <c r="P43" s="7"/>
      <c r="Q43" s="7"/>
      <c r="R43" s="7"/>
      <c r="S43" s="7"/>
      <c r="T43" s="7"/>
    </row>
    <row r="44" spans="1:20" ht="15">
      <c r="A44" s="346" t="s">
        <v>6</v>
      </c>
      <c r="B44" s="346" t="s">
        <v>1601</v>
      </c>
      <c r="C44" s="346"/>
      <c r="D44" s="346"/>
      <c r="E44" s="4">
        <v>40</v>
      </c>
      <c r="F44" s="5"/>
      <c r="G44" s="6"/>
      <c r="H44" s="6"/>
      <c r="I44" s="6"/>
      <c r="J44" s="7"/>
      <c r="K44" s="7"/>
      <c r="L44" s="7"/>
      <c r="M44" s="7"/>
      <c r="N44" s="7"/>
      <c r="O44" s="7"/>
      <c r="P44" s="7"/>
      <c r="Q44" s="7"/>
      <c r="R44" s="7"/>
      <c r="S44" s="7"/>
      <c r="T44" s="7"/>
    </row>
    <row r="45" spans="1:20" ht="15">
      <c r="A45" s="346"/>
      <c r="B45" s="346" t="s">
        <v>7</v>
      </c>
      <c r="C45" s="346"/>
      <c r="D45" s="346"/>
      <c r="E45" s="4">
        <v>41</v>
      </c>
      <c r="F45" s="5"/>
      <c r="G45" s="6"/>
      <c r="H45" s="6"/>
      <c r="I45" s="6"/>
      <c r="J45" s="7"/>
      <c r="K45" s="7"/>
      <c r="L45" s="7"/>
      <c r="M45" s="7"/>
      <c r="N45" s="7"/>
      <c r="O45" s="7"/>
      <c r="P45" s="7"/>
      <c r="Q45" s="7"/>
      <c r="R45" s="7"/>
      <c r="S45" s="7"/>
      <c r="T45" s="7"/>
    </row>
    <row r="46" spans="1:20" ht="15">
      <c r="A46" s="346"/>
      <c r="B46" s="346" t="s">
        <v>8</v>
      </c>
      <c r="C46" s="346"/>
      <c r="D46" s="346"/>
      <c r="E46" s="4">
        <v>42</v>
      </c>
      <c r="F46" s="5"/>
      <c r="G46" s="6"/>
      <c r="H46" s="6"/>
      <c r="I46" s="6"/>
      <c r="J46" s="7"/>
      <c r="K46" s="7"/>
      <c r="L46" s="7"/>
      <c r="M46" s="7"/>
      <c r="N46" s="7"/>
      <c r="O46" s="7"/>
      <c r="P46" s="7"/>
      <c r="Q46" s="7"/>
      <c r="R46" s="7"/>
      <c r="S46" s="7"/>
      <c r="T46" s="7"/>
    </row>
    <row r="47" spans="1:20" ht="15">
      <c r="A47" s="346"/>
      <c r="B47" s="346" t="s">
        <v>9</v>
      </c>
      <c r="C47" s="346"/>
      <c r="D47" s="346"/>
      <c r="E47" s="4">
        <v>43</v>
      </c>
      <c r="F47" s="5"/>
      <c r="G47" s="6"/>
      <c r="H47" s="6"/>
      <c r="I47" s="6"/>
      <c r="J47" s="7"/>
      <c r="K47" s="7"/>
      <c r="L47" s="7"/>
      <c r="M47" s="7"/>
      <c r="N47" s="7"/>
      <c r="O47" s="7"/>
      <c r="P47" s="7"/>
      <c r="Q47" s="7"/>
      <c r="R47" s="7"/>
      <c r="S47" s="7"/>
      <c r="T47" s="7"/>
    </row>
    <row r="48" spans="1:20" ht="15">
      <c r="A48" s="346"/>
      <c r="B48" s="346" t="s">
        <v>10</v>
      </c>
      <c r="C48" s="346"/>
      <c r="D48" s="346"/>
      <c r="E48" s="4">
        <v>44</v>
      </c>
      <c r="F48" s="5"/>
      <c r="G48" s="6"/>
      <c r="H48" s="6"/>
      <c r="I48" s="6"/>
      <c r="J48" s="7"/>
      <c r="K48" s="7"/>
      <c r="L48" s="7"/>
      <c r="M48" s="7"/>
      <c r="N48" s="7"/>
      <c r="O48" s="7"/>
      <c r="P48" s="7"/>
      <c r="Q48" s="7"/>
      <c r="R48" s="7"/>
      <c r="S48" s="7"/>
      <c r="T48" s="7"/>
    </row>
    <row r="49" spans="1:20" ht="15">
      <c r="A49" s="346"/>
      <c r="B49" s="346" t="s">
        <v>11</v>
      </c>
      <c r="C49" s="346"/>
      <c r="D49" s="346"/>
      <c r="E49" s="4">
        <v>45</v>
      </c>
      <c r="F49" s="5"/>
      <c r="G49" s="6"/>
      <c r="H49" s="6"/>
      <c r="I49" s="6"/>
      <c r="J49" s="7"/>
      <c r="K49" s="7"/>
      <c r="L49" s="7"/>
      <c r="M49" s="7"/>
      <c r="N49" s="7"/>
      <c r="O49" s="7"/>
      <c r="P49" s="7"/>
      <c r="Q49" s="7"/>
      <c r="R49" s="7"/>
      <c r="S49" s="7"/>
      <c r="T49" s="7"/>
    </row>
    <row r="50" spans="1:20" ht="15">
      <c r="A50" s="346" t="s">
        <v>12</v>
      </c>
      <c r="B50" s="346" t="s">
        <v>1601</v>
      </c>
      <c r="C50" s="346"/>
      <c r="D50" s="346"/>
      <c r="E50" s="4">
        <v>46</v>
      </c>
      <c r="F50" s="5"/>
      <c r="G50" s="6"/>
      <c r="H50" s="6"/>
      <c r="I50" s="6"/>
      <c r="J50" s="7"/>
      <c r="K50" s="7"/>
      <c r="L50" s="7"/>
      <c r="M50" s="7"/>
      <c r="N50" s="7"/>
      <c r="O50" s="7"/>
      <c r="P50" s="7"/>
      <c r="Q50" s="7"/>
      <c r="R50" s="7"/>
      <c r="S50" s="7"/>
      <c r="T50" s="7"/>
    </row>
    <row r="51" spans="1:20" ht="15">
      <c r="A51" s="346"/>
      <c r="B51" s="346" t="s">
        <v>7</v>
      </c>
      <c r="C51" s="346"/>
      <c r="D51" s="346"/>
      <c r="E51" s="4">
        <v>47</v>
      </c>
      <c r="F51" s="5"/>
      <c r="G51" s="6"/>
      <c r="H51" s="6"/>
      <c r="I51" s="6"/>
      <c r="J51" s="7"/>
      <c r="K51" s="7"/>
      <c r="L51" s="7"/>
      <c r="M51" s="7"/>
      <c r="N51" s="7"/>
      <c r="O51" s="7"/>
      <c r="P51" s="7"/>
      <c r="Q51" s="7"/>
      <c r="R51" s="7"/>
      <c r="S51" s="7"/>
      <c r="T51" s="7"/>
    </row>
    <row r="52" spans="1:20" ht="15">
      <c r="A52" s="346"/>
      <c r="B52" s="346" t="s">
        <v>8</v>
      </c>
      <c r="C52" s="346"/>
      <c r="D52" s="346"/>
      <c r="E52" s="4">
        <v>48</v>
      </c>
      <c r="F52" s="5"/>
      <c r="G52" s="6"/>
      <c r="H52" s="6"/>
      <c r="I52" s="6"/>
      <c r="J52" s="7"/>
      <c r="K52" s="7"/>
      <c r="L52" s="7"/>
      <c r="M52" s="7"/>
      <c r="N52" s="7"/>
      <c r="O52" s="7"/>
      <c r="P52" s="7"/>
      <c r="Q52" s="7"/>
      <c r="R52" s="7"/>
      <c r="S52" s="7"/>
      <c r="T52" s="7"/>
    </row>
    <row r="53" spans="1:20" ht="15">
      <c r="A53" s="346"/>
      <c r="B53" s="346" t="s">
        <v>9</v>
      </c>
      <c r="C53" s="346"/>
      <c r="D53" s="346"/>
      <c r="E53" s="4">
        <v>49</v>
      </c>
      <c r="F53" s="5"/>
      <c r="G53" s="6"/>
      <c r="H53" s="6"/>
      <c r="I53" s="6"/>
      <c r="J53" s="7"/>
      <c r="K53" s="7"/>
      <c r="L53" s="7"/>
      <c r="M53" s="7"/>
      <c r="N53" s="7"/>
      <c r="O53" s="7"/>
      <c r="P53" s="7"/>
      <c r="Q53" s="7"/>
      <c r="R53" s="7"/>
      <c r="S53" s="7"/>
      <c r="T53" s="7"/>
    </row>
    <row r="54" spans="1:20" ht="15">
      <c r="A54" s="346"/>
      <c r="B54" s="346" t="s">
        <v>11</v>
      </c>
      <c r="C54" s="346"/>
      <c r="D54" s="346"/>
      <c r="E54" s="4">
        <v>50</v>
      </c>
      <c r="F54" s="5"/>
      <c r="G54" s="6"/>
      <c r="H54" s="6"/>
      <c r="I54" s="6"/>
      <c r="J54" s="7"/>
      <c r="K54" s="7"/>
      <c r="L54" s="7"/>
      <c r="M54" s="7"/>
      <c r="N54" s="7"/>
      <c r="O54" s="7"/>
      <c r="P54" s="7"/>
      <c r="Q54" s="7"/>
      <c r="R54" s="7"/>
      <c r="S54" s="7"/>
      <c r="T54" s="7"/>
    </row>
    <row r="55" spans="1:20" ht="15">
      <c r="A55" s="346" t="s">
        <v>1619</v>
      </c>
      <c r="B55" s="346" t="s">
        <v>1601</v>
      </c>
      <c r="C55" s="346"/>
      <c r="D55" s="346"/>
      <c r="E55" s="4">
        <v>51</v>
      </c>
      <c r="F55" s="5"/>
      <c r="G55" s="6"/>
      <c r="H55" s="6"/>
      <c r="I55" s="6"/>
      <c r="J55" s="7"/>
      <c r="K55" s="7"/>
      <c r="L55" s="7"/>
      <c r="M55" s="7"/>
      <c r="N55" s="7"/>
      <c r="O55" s="7"/>
      <c r="P55" s="7"/>
      <c r="Q55" s="7"/>
      <c r="R55" s="7"/>
      <c r="S55" s="7"/>
      <c r="T55" s="7"/>
    </row>
    <row r="56" spans="1:20" ht="15">
      <c r="A56" s="346"/>
      <c r="B56" s="346" t="s">
        <v>13</v>
      </c>
      <c r="C56" s="346"/>
      <c r="D56" s="346"/>
      <c r="E56" s="4">
        <v>52</v>
      </c>
      <c r="F56" s="5"/>
      <c r="G56" s="6"/>
      <c r="H56" s="6"/>
      <c r="I56" s="6"/>
      <c r="J56" s="7"/>
      <c r="K56" s="7"/>
      <c r="L56" s="7"/>
      <c r="M56" s="7"/>
      <c r="N56" s="7"/>
      <c r="O56" s="7"/>
      <c r="P56" s="7"/>
      <c r="Q56" s="7"/>
      <c r="R56" s="7"/>
      <c r="S56" s="7"/>
      <c r="T56" s="7"/>
    </row>
    <row r="57" spans="1:20" ht="15">
      <c r="A57" s="346"/>
      <c r="B57" s="346" t="s">
        <v>14</v>
      </c>
      <c r="C57" s="346"/>
      <c r="D57" s="346"/>
      <c r="E57" s="4">
        <v>53</v>
      </c>
      <c r="F57" s="5"/>
      <c r="G57" s="6"/>
      <c r="H57" s="6"/>
      <c r="I57" s="6"/>
      <c r="J57" s="7"/>
      <c r="K57" s="7"/>
      <c r="L57" s="7"/>
      <c r="M57" s="7"/>
      <c r="N57" s="7"/>
      <c r="O57" s="7"/>
      <c r="P57" s="7"/>
      <c r="Q57" s="7"/>
      <c r="R57" s="7"/>
      <c r="S57" s="7"/>
      <c r="T57" s="7"/>
    </row>
    <row r="58" spans="1:20" ht="15">
      <c r="A58" s="346"/>
      <c r="B58" s="346" t="s">
        <v>15</v>
      </c>
      <c r="C58" s="346"/>
      <c r="D58" s="346"/>
      <c r="E58" s="4">
        <v>54</v>
      </c>
      <c r="F58" s="5"/>
      <c r="G58" s="6"/>
      <c r="H58" s="6"/>
      <c r="I58" s="6"/>
      <c r="J58" s="7"/>
      <c r="K58" s="7"/>
      <c r="L58" s="7"/>
      <c r="M58" s="7"/>
      <c r="N58" s="7"/>
      <c r="O58" s="7"/>
      <c r="P58" s="7"/>
      <c r="Q58" s="7"/>
      <c r="R58" s="7"/>
      <c r="S58" s="7"/>
      <c r="T58" s="7"/>
    </row>
    <row r="59" spans="1:20" ht="15">
      <c r="A59" s="346"/>
      <c r="B59" s="346" t="s">
        <v>16</v>
      </c>
      <c r="C59" s="346"/>
      <c r="D59" s="346"/>
      <c r="E59" s="4">
        <v>55</v>
      </c>
      <c r="F59" s="5"/>
      <c r="G59" s="6"/>
      <c r="H59" s="6"/>
      <c r="I59" s="6"/>
      <c r="J59" s="7"/>
      <c r="K59" s="7"/>
      <c r="L59" s="7"/>
      <c r="M59" s="7"/>
      <c r="N59" s="7"/>
      <c r="O59" s="7"/>
      <c r="P59" s="7"/>
      <c r="Q59" s="7"/>
      <c r="R59" s="7"/>
      <c r="S59" s="7"/>
      <c r="T59" s="7"/>
    </row>
    <row r="60" spans="1:20" ht="15">
      <c r="A60" s="346"/>
      <c r="B60" s="346" t="s">
        <v>17</v>
      </c>
      <c r="C60" s="346"/>
      <c r="D60" s="346"/>
      <c r="E60" s="4">
        <v>56</v>
      </c>
      <c r="F60" s="5"/>
      <c r="G60" s="6"/>
      <c r="H60" s="6"/>
      <c r="I60" s="6"/>
      <c r="J60" s="7"/>
      <c r="K60" s="7"/>
      <c r="L60" s="7"/>
      <c r="M60" s="7"/>
      <c r="N60" s="7"/>
      <c r="O60" s="7"/>
      <c r="P60" s="7"/>
      <c r="Q60" s="7"/>
      <c r="R60" s="7"/>
      <c r="S60" s="7"/>
      <c r="T60" s="7"/>
    </row>
    <row r="61" spans="1:20" ht="15">
      <c r="A61" s="346" t="s">
        <v>1620</v>
      </c>
      <c r="B61" s="346" t="s">
        <v>1601</v>
      </c>
      <c r="C61" s="346"/>
      <c r="D61" s="346"/>
      <c r="E61" s="4">
        <v>57</v>
      </c>
      <c r="F61" s="5"/>
      <c r="G61" s="6"/>
      <c r="H61" s="6"/>
      <c r="I61" s="6"/>
      <c r="J61" s="7"/>
      <c r="K61" s="7"/>
      <c r="L61" s="7"/>
      <c r="M61" s="7"/>
      <c r="N61" s="7"/>
      <c r="O61" s="7"/>
      <c r="P61" s="7"/>
      <c r="Q61" s="7"/>
      <c r="R61" s="7"/>
      <c r="S61" s="7"/>
      <c r="T61" s="7"/>
    </row>
    <row r="62" spans="1:20" ht="15">
      <c r="A62" s="346"/>
      <c r="B62" s="346" t="s">
        <v>18</v>
      </c>
      <c r="C62" s="346"/>
      <c r="D62" s="346"/>
      <c r="E62" s="4">
        <v>58</v>
      </c>
      <c r="F62" s="5"/>
      <c r="G62" s="6"/>
      <c r="H62" s="6"/>
      <c r="I62" s="6"/>
      <c r="J62" s="7"/>
      <c r="K62" s="7"/>
      <c r="L62" s="7"/>
      <c r="M62" s="7"/>
      <c r="N62" s="7"/>
      <c r="O62" s="7"/>
      <c r="P62" s="7"/>
      <c r="Q62" s="7"/>
      <c r="R62" s="7"/>
      <c r="S62" s="7"/>
      <c r="T62" s="7"/>
    </row>
    <row r="63" spans="1:20" ht="15">
      <c r="A63" s="346"/>
      <c r="B63" s="346" t="s">
        <v>19</v>
      </c>
      <c r="C63" s="346"/>
      <c r="D63" s="346"/>
      <c r="E63" s="4">
        <v>59</v>
      </c>
      <c r="F63" s="5"/>
      <c r="G63" s="6"/>
      <c r="H63" s="6"/>
      <c r="I63" s="6"/>
      <c r="J63" s="7"/>
      <c r="K63" s="7"/>
      <c r="L63" s="7"/>
      <c r="M63" s="7"/>
      <c r="N63" s="7"/>
      <c r="O63" s="7"/>
      <c r="P63" s="7"/>
      <c r="Q63" s="7"/>
      <c r="R63" s="7"/>
      <c r="S63" s="7"/>
      <c r="T63" s="7"/>
    </row>
    <row r="64" spans="1:20" ht="15">
      <c r="A64" s="346" t="s">
        <v>1621</v>
      </c>
      <c r="B64" s="346" t="s">
        <v>1601</v>
      </c>
      <c r="C64" s="346"/>
      <c r="D64" s="346"/>
      <c r="E64" s="4">
        <v>60</v>
      </c>
      <c r="F64" s="5"/>
      <c r="G64" s="6"/>
      <c r="H64" s="6"/>
      <c r="I64" s="6"/>
      <c r="J64" s="7"/>
      <c r="K64" s="7"/>
      <c r="L64" s="7"/>
      <c r="M64" s="7"/>
      <c r="N64" s="7"/>
      <c r="O64" s="7"/>
      <c r="P64" s="7"/>
      <c r="Q64" s="7"/>
      <c r="R64" s="7"/>
      <c r="S64" s="7"/>
      <c r="T64" s="7"/>
    </row>
    <row r="65" spans="1:20" ht="15">
      <c r="A65" s="346"/>
      <c r="B65" s="346" t="s">
        <v>20</v>
      </c>
      <c r="C65" s="346"/>
      <c r="D65" s="346"/>
      <c r="E65" s="4">
        <v>61</v>
      </c>
      <c r="F65" s="5"/>
      <c r="G65" s="6"/>
      <c r="H65" s="6"/>
      <c r="I65" s="6"/>
      <c r="J65" s="7"/>
      <c r="K65" s="7"/>
      <c r="L65" s="7"/>
      <c r="M65" s="7"/>
      <c r="N65" s="7"/>
      <c r="O65" s="7"/>
      <c r="P65" s="7"/>
      <c r="Q65" s="7"/>
      <c r="R65" s="7"/>
      <c r="S65" s="7"/>
      <c r="T65" s="7"/>
    </row>
    <row r="66" spans="1:20" ht="15">
      <c r="A66" s="346"/>
      <c r="B66" s="346" t="s">
        <v>21</v>
      </c>
      <c r="C66" s="346"/>
      <c r="D66" s="346"/>
      <c r="E66" s="4">
        <v>62</v>
      </c>
      <c r="F66" s="5"/>
      <c r="G66" s="6"/>
      <c r="H66" s="6"/>
      <c r="I66" s="6"/>
      <c r="J66" s="7"/>
      <c r="K66" s="7"/>
      <c r="L66" s="7"/>
      <c r="M66" s="7"/>
      <c r="N66" s="7"/>
      <c r="O66" s="7"/>
      <c r="P66" s="7"/>
      <c r="Q66" s="7"/>
      <c r="R66" s="7"/>
      <c r="S66" s="7"/>
      <c r="T66" s="7"/>
    </row>
    <row r="67" spans="1:20" ht="15">
      <c r="A67" s="346"/>
      <c r="B67" s="346" t="s">
        <v>22</v>
      </c>
      <c r="C67" s="346"/>
      <c r="D67" s="346"/>
      <c r="E67" s="4">
        <v>63</v>
      </c>
      <c r="F67" s="5"/>
      <c r="G67" s="6"/>
      <c r="H67" s="6"/>
      <c r="I67" s="6"/>
      <c r="J67" s="7"/>
      <c r="K67" s="7"/>
      <c r="L67" s="7"/>
      <c r="M67" s="7"/>
      <c r="N67" s="7"/>
      <c r="O67" s="7"/>
      <c r="P67" s="7"/>
      <c r="Q67" s="7"/>
      <c r="R67" s="7"/>
      <c r="S67" s="7"/>
      <c r="T67" s="7"/>
    </row>
    <row r="68" spans="1:20" ht="15">
      <c r="A68" s="346"/>
      <c r="B68" s="346" t="s">
        <v>23</v>
      </c>
      <c r="C68" s="346"/>
      <c r="D68" s="346"/>
      <c r="E68" s="4">
        <v>64</v>
      </c>
      <c r="F68" s="5"/>
      <c r="G68" s="6"/>
      <c r="H68" s="6"/>
      <c r="I68" s="6"/>
      <c r="J68" s="7"/>
      <c r="K68" s="7"/>
      <c r="L68" s="7"/>
      <c r="M68" s="7"/>
      <c r="N68" s="7"/>
      <c r="O68" s="7"/>
      <c r="P68" s="7"/>
      <c r="Q68" s="7"/>
      <c r="R68" s="7"/>
      <c r="S68" s="7"/>
      <c r="T68" s="7"/>
    </row>
    <row r="69" spans="1:20" ht="15">
      <c r="A69" s="346" t="s">
        <v>1622</v>
      </c>
      <c r="B69" s="346" t="s">
        <v>1601</v>
      </c>
      <c r="C69" s="346"/>
      <c r="D69" s="346"/>
      <c r="E69" s="4">
        <v>65</v>
      </c>
      <c r="F69" s="5"/>
      <c r="G69" s="6"/>
      <c r="H69" s="6"/>
      <c r="I69" s="6"/>
      <c r="J69" s="7"/>
      <c r="K69" s="7"/>
      <c r="L69" s="7"/>
      <c r="M69" s="7"/>
      <c r="N69" s="7"/>
      <c r="O69" s="7"/>
      <c r="P69" s="7"/>
      <c r="Q69" s="7"/>
      <c r="R69" s="7"/>
      <c r="S69" s="7"/>
      <c r="T69" s="7"/>
    </row>
    <row r="70" spans="1:20" ht="15">
      <c r="A70" s="346"/>
      <c r="B70" s="346" t="s">
        <v>24</v>
      </c>
      <c r="C70" s="346"/>
      <c r="D70" s="346"/>
      <c r="E70" s="4">
        <v>66</v>
      </c>
      <c r="F70" s="5"/>
      <c r="G70" s="6"/>
      <c r="H70" s="6"/>
      <c r="I70" s="6"/>
      <c r="J70" s="7"/>
      <c r="K70" s="7"/>
      <c r="L70" s="7"/>
      <c r="M70" s="7"/>
      <c r="N70" s="7"/>
      <c r="O70" s="7"/>
      <c r="P70" s="7"/>
      <c r="Q70" s="7"/>
      <c r="R70" s="7"/>
      <c r="S70" s="7"/>
      <c r="T70" s="7"/>
    </row>
    <row r="71" spans="1:20" ht="15">
      <c r="A71" s="346"/>
      <c r="B71" s="346" t="s">
        <v>25</v>
      </c>
      <c r="C71" s="346"/>
      <c r="D71" s="346"/>
      <c r="E71" s="4">
        <v>67</v>
      </c>
      <c r="F71" s="5"/>
      <c r="G71" s="6"/>
      <c r="H71" s="6"/>
      <c r="I71" s="6"/>
      <c r="J71" s="7"/>
      <c r="K71" s="7"/>
      <c r="L71" s="7"/>
      <c r="M71" s="7"/>
      <c r="N71" s="7"/>
      <c r="O71" s="7"/>
      <c r="P71" s="7"/>
      <c r="Q71" s="7"/>
      <c r="R71" s="7"/>
      <c r="S71" s="7"/>
      <c r="T71" s="7"/>
    </row>
    <row r="72" spans="1:20" ht="15">
      <c r="A72" s="346" t="s">
        <v>1521</v>
      </c>
      <c r="B72" s="346" t="s">
        <v>1601</v>
      </c>
      <c r="C72" s="346"/>
      <c r="D72" s="346"/>
      <c r="E72" s="4">
        <v>68</v>
      </c>
      <c r="F72" s="5"/>
      <c r="G72" s="6"/>
      <c r="H72" s="6"/>
      <c r="I72" s="6"/>
      <c r="J72" s="7"/>
      <c r="K72" s="7"/>
      <c r="L72" s="7"/>
      <c r="M72" s="7"/>
      <c r="N72" s="7"/>
      <c r="O72" s="7"/>
      <c r="P72" s="7"/>
      <c r="Q72" s="7"/>
      <c r="R72" s="7"/>
      <c r="S72" s="7"/>
      <c r="T72" s="7"/>
    </row>
    <row r="73" spans="1:20" ht="15">
      <c r="A73" s="346"/>
      <c r="B73" s="346" t="s">
        <v>26</v>
      </c>
      <c r="C73" s="346"/>
      <c r="D73" s="346"/>
      <c r="E73" s="4">
        <v>69</v>
      </c>
      <c r="F73" s="5"/>
      <c r="G73" s="6"/>
      <c r="H73" s="6"/>
      <c r="I73" s="6"/>
      <c r="J73" s="7"/>
      <c r="K73" s="7"/>
      <c r="L73" s="7"/>
      <c r="M73" s="7"/>
      <c r="N73" s="7"/>
      <c r="O73" s="7"/>
      <c r="P73" s="7"/>
      <c r="Q73" s="7"/>
      <c r="R73" s="7"/>
      <c r="S73" s="7"/>
      <c r="T73" s="7"/>
    </row>
    <row r="74" spans="1:20" ht="15">
      <c r="A74" s="346"/>
      <c r="B74" s="346" t="s">
        <v>27</v>
      </c>
      <c r="C74" s="346"/>
      <c r="D74" s="346"/>
      <c r="E74" s="4">
        <v>70</v>
      </c>
      <c r="F74" s="5"/>
      <c r="G74" s="6"/>
      <c r="H74" s="6"/>
      <c r="I74" s="6"/>
      <c r="J74" s="7"/>
      <c r="K74" s="7"/>
      <c r="L74" s="7"/>
      <c r="M74" s="7"/>
      <c r="N74" s="7"/>
      <c r="O74" s="7"/>
      <c r="P74" s="7"/>
      <c r="Q74" s="7"/>
      <c r="R74" s="7"/>
      <c r="S74" s="7"/>
      <c r="T74" s="7"/>
    </row>
    <row r="75" spans="1:20" ht="15">
      <c r="A75" s="346"/>
      <c r="B75" s="346" t="s">
        <v>28</v>
      </c>
      <c r="C75" s="346"/>
      <c r="D75" s="346"/>
      <c r="E75" s="4">
        <v>71</v>
      </c>
      <c r="F75" s="5"/>
      <c r="G75" s="6"/>
      <c r="H75" s="6"/>
      <c r="I75" s="6"/>
      <c r="J75" s="7"/>
      <c r="K75" s="7"/>
      <c r="L75" s="7"/>
      <c r="M75" s="7"/>
      <c r="N75" s="7"/>
      <c r="O75" s="7"/>
      <c r="P75" s="7"/>
      <c r="Q75" s="7"/>
      <c r="R75" s="7"/>
      <c r="S75" s="7"/>
      <c r="T75" s="7"/>
    </row>
    <row r="76" spans="1:20" ht="15">
      <c r="A76" s="346"/>
      <c r="B76" s="346" t="s">
        <v>29</v>
      </c>
      <c r="C76" s="346"/>
      <c r="D76" s="346"/>
      <c r="E76" s="4">
        <v>72</v>
      </c>
      <c r="F76" s="5"/>
      <c r="G76" s="6"/>
      <c r="H76" s="6"/>
      <c r="I76" s="6"/>
      <c r="J76" s="7"/>
      <c r="K76" s="7"/>
      <c r="L76" s="7"/>
      <c r="M76" s="7"/>
      <c r="N76" s="7"/>
      <c r="O76" s="7"/>
      <c r="P76" s="7"/>
      <c r="Q76" s="7"/>
      <c r="R76" s="7"/>
      <c r="S76" s="7"/>
      <c r="T76" s="7"/>
    </row>
    <row r="77" spans="1:20" ht="15">
      <c r="A77" s="346" t="s">
        <v>1623</v>
      </c>
      <c r="B77" s="346" t="s">
        <v>1601</v>
      </c>
      <c r="C77" s="346"/>
      <c r="D77" s="346"/>
      <c r="E77" s="4">
        <v>73</v>
      </c>
      <c r="F77" s="5"/>
      <c r="G77" s="6"/>
      <c r="H77" s="6"/>
      <c r="I77" s="6"/>
      <c r="J77" s="7"/>
      <c r="K77" s="7"/>
      <c r="L77" s="7"/>
      <c r="M77" s="7"/>
      <c r="N77" s="7"/>
      <c r="O77" s="7"/>
      <c r="P77" s="7"/>
      <c r="Q77" s="7"/>
      <c r="R77" s="7"/>
      <c r="S77" s="7"/>
      <c r="T77" s="7"/>
    </row>
    <row r="78" spans="1:20" ht="15">
      <c r="A78" s="346"/>
      <c r="B78" s="346" t="s">
        <v>1612</v>
      </c>
      <c r="C78" s="346"/>
      <c r="D78" s="346"/>
      <c r="E78" s="4">
        <v>74</v>
      </c>
      <c r="F78" s="5"/>
      <c r="G78" s="6"/>
      <c r="H78" s="6"/>
      <c r="I78" s="6"/>
      <c r="J78" s="7"/>
      <c r="K78" s="7"/>
      <c r="L78" s="7"/>
      <c r="M78" s="7"/>
      <c r="N78" s="7"/>
      <c r="O78" s="7"/>
      <c r="P78" s="7"/>
      <c r="Q78" s="7"/>
      <c r="R78" s="7"/>
      <c r="S78" s="7"/>
      <c r="T78" s="7"/>
    </row>
    <row r="79" spans="1:20" ht="15">
      <c r="A79" s="346"/>
      <c r="B79" s="346" t="s">
        <v>30</v>
      </c>
      <c r="C79" s="346"/>
      <c r="D79" s="346"/>
      <c r="E79" s="4">
        <v>75</v>
      </c>
      <c r="F79" s="5"/>
      <c r="G79" s="6"/>
      <c r="H79" s="6"/>
      <c r="I79" s="6"/>
      <c r="J79" s="7"/>
      <c r="K79" s="7"/>
      <c r="L79" s="7"/>
      <c r="M79" s="7"/>
      <c r="N79" s="7"/>
      <c r="O79" s="7"/>
      <c r="P79" s="7"/>
      <c r="Q79" s="7"/>
      <c r="R79" s="7"/>
      <c r="S79" s="7"/>
      <c r="T79" s="7"/>
    </row>
    <row r="80" spans="1:20" ht="15">
      <c r="A80" s="346"/>
      <c r="B80" s="346" t="s">
        <v>31</v>
      </c>
      <c r="C80" s="346"/>
      <c r="D80" s="346"/>
      <c r="E80" s="4">
        <v>76</v>
      </c>
      <c r="F80" s="5"/>
      <c r="G80" s="6"/>
      <c r="H80" s="6"/>
      <c r="I80" s="6"/>
      <c r="J80" s="7"/>
      <c r="K80" s="7"/>
      <c r="L80" s="7"/>
      <c r="M80" s="7"/>
      <c r="N80" s="7"/>
      <c r="O80" s="7"/>
      <c r="P80" s="7"/>
      <c r="Q80" s="7"/>
      <c r="R80" s="7"/>
      <c r="S80" s="7"/>
      <c r="T80" s="7"/>
    </row>
    <row r="81" spans="1:20" ht="15">
      <c r="A81" s="346"/>
      <c r="B81" s="346" t="s">
        <v>32</v>
      </c>
      <c r="C81" s="346"/>
      <c r="D81" s="346"/>
      <c r="E81" s="4">
        <v>77</v>
      </c>
      <c r="F81" s="5"/>
      <c r="G81" s="6"/>
      <c r="H81" s="6"/>
      <c r="I81" s="6"/>
      <c r="J81" s="7"/>
      <c r="K81" s="7"/>
      <c r="L81" s="7"/>
      <c r="M81" s="7"/>
      <c r="N81" s="7"/>
      <c r="O81" s="7"/>
      <c r="P81" s="7"/>
      <c r="Q81" s="7"/>
      <c r="R81" s="7"/>
      <c r="S81" s="7"/>
      <c r="T81" s="7"/>
    </row>
    <row r="82" spans="1:20" ht="15">
      <c r="A82" s="346"/>
      <c r="B82" s="346" t="s">
        <v>33</v>
      </c>
      <c r="C82" s="346"/>
      <c r="D82" s="346"/>
      <c r="E82" s="4">
        <v>78</v>
      </c>
      <c r="F82" s="5"/>
      <c r="G82" s="6"/>
      <c r="H82" s="6"/>
      <c r="I82" s="6"/>
      <c r="J82" s="7"/>
      <c r="K82" s="7"/>
      <c r="L82" s="7"/>
      <c r="M82" s="7"/>
      <c r="N82" s="7"/>
      <c r="O82" s="7"/>
      <c r="P82" s="7"/>
      <c r="Q82" s="7"/>
      <c r="R82" s="7"/>
      <c r="S82" s="7"/>
      <c r="T82" s="7"/>
    </row>
    <row r="83" spans="1:20" ht="15">
      <c r="A83" s="346"/>
      <c r="B83" s="346" t="s">
        <v>1623</v>
      </c>
      <c r="C83" s="346"/>
      <c r="D83" s="346"/>
      <c r="E83" s="4">
        <v>79</v>
      </c>
      <c r="F83" s="5"/>
      <c r="G83" s="6"/>
      <c r="H83" s="6"/>
      <c r="I83" s="6"/>
      <c r="J83" s="7"/>
      <c r="K83" s="7"/>
      <c r="L83" s="7"/>
      <c r="M83" s="7"/>
      <c r="N83" s="7"/>
      <c r="O83" s="7"/>
      <c r="P83" s="7"/>
      <c r="Q83" s="7"/>
      <c r="R83" s="7"/>
      <c r="S83" s="7"/>
      <c r="T83" s="7"/>
    </row>
  </sheetData>
  <sheetProtection/>
  <mergeCells count="99">
    <mergeCell ref="A1:L1"/>
    <mergeCell ref="A2:B2"/>
    <mergeCell ref="K2:L2"/>
    <mergeCell ref="E3:F3"/>
    <mergeCell ref="B3:D4"/>
    <mergeCell ref="A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A3:A4"/>
    <mergeCell ref="A6:A10"/>
    <mergeCell ref="A11:A21"/>
    <mergeCell ref="A22:A29"/>
    <mergeCell ref="A30:A36"/>
    <mergeCell ref="A37:A40"/>
    <mergeCell ref="A41:A43"/>
    <mergeCell ref="A44:A49"/>
    <mergeCell ref="A50:A54"/>
    <mergeCell ref="A55:A60"/>
    <mergeCell ref="A61:A63"/>
    <mergeCell ref="A64:A68"/>
    <mergeCell ref="A69:A71"/>
    <mergeCell ref="A72:A76"/>
    <mergeCell ref="A77:A83"/>
  </mergeCells>
  <printOptions/>
  <pageMargins left="0.75" right="0.75" top="1" bottom="1" header="0.51" footer="0.51"/>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B6"/>
  <sheetViews>
    <sheetView zoomScalePageLayoutView="0" workbookViewId="0" topLeftCell="A1">
      <selection activeCell="A6" sqref="A6"/>
    </sheetView>
  </sheetViews>
  <sheetFormatPr defaultColWidth="9.00390625" defaultRowHeight="14.25"/>
  <cols>
    <col min="1" max="1" width="148.375" style="106" customWidth="1"/>
    <col min="2" max="2" width="9.00390625" style="106" hidden="1" customWidth="1"/>
    <col min="3" max="16384" width="9.00390625" style="106" customWidth="1"/>
  </cols>
  <sheetData>
    <row r="1" spans="1:2" ht="36.75" customHeight="1">
      <c r="A1" s="105" t="s">
        <v>1530</v>
      </c>
      <c r="B1" s="106" t="s">
        <v>1083</v>
      </c>
    </row>
    <row r="2" spans="1:2" ht="52.5" customHeight="1">
      <c r="A2" s="107"/>
      <c r="B2" s="106" t="s">
        <v>1084</v>
      </c>
    </row>
    <row r="3" spans="1:2" ht="178.5" customHeight="1">
      <c r="A3" s="108" t="s">
        <v>1187</v>
      </c>
      <c r="B3" s="106" t="s">
        <v>1085</v>
      </c>
    </row>
    <row r="4" spans="1:2" ht="51.75" customHeight="1">
      <c r="A4" s="108" t="s">
        <v>1530</v>
      </c>
      <c r="B4" s="106" t="s">
        <v>1086</v>
      </c>
    </row>
    <row r="5" spans="1:2" ht="33" customHeight="1">
      <c r="A5" s="109"/>
      <c r="B5" s="106" t="s">
        <v>1087</v>
      </c>
    </row>
    <row r="6" spans="1:2" ht="42" customHeight="1">
      <c r="A6" s="109"/>
      <c r="B6" s="106" t="s">
        <v>1088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3"/>
  <sheetViews>
    <sheetView zoomScalePageLayoutView="0" workbookViewId="0" topLeftCell="A1">
      <selection activeCell="A8" sqref="A8"/>
    </sheetView>
  </sheetViews>
  <sheetFormatPr defaultColWidth="9.00390625" defaultRowHeight="14.25"/>
  <cols>
    <col min="1" max="1" width="117.375" style="106" customWidth="1"/>
    <col min="2" max="16384" width="9.00390625" style="106" customWidth="1"/>
  </cols>
  <sheetData>
    <row r="1" ht="48.75" customHeight="1">
      <c r="A1" s="110" t="s">
        <v>1089</v>
      </c>
    </row>
    <row r="2" s="112" customFormat="1" ht="27.75" customHeight="1">
      <c r="A2" s="111" t="s">
        <v>1180</v>
      </c>
    </row>
    <row r="3" s="112" customFormat="1" ht="27.75" customHeight="1">
      <c r="A3" s="111" t="s">
        <v>1090</v>
      </c>
    </row>
    <row r="4" s="112" customFormat="1" ht="27.75" customHeight="1">
      <c r="A4" s="111" t="s">
        <v>1091</v>
      </c>
    </row>
    <row r="5" s="112" customFormat="1" ht="27.75" customHeight="1">
      <c r="A5" s="111" t="s">
        <v>1092</v>
      </c>
    </row>
    <row r="6" s="112" customFormat="1" ht="27.75" customHeight="1">
      <c r="A6" s="111" t="s">
        <v>1093</v>
      </c>
    </row>
    <row r="7" s="112" customFormat="1" ht="27.75" customHeight="1">
      <c r="A7" s="111" t="s">
        <v>1094</v>
      </c>
    </row>
    <row r="8" s="112" customFormat="1" ht="27.75" customHeight="1">
      <c r="A8" s="111" t="s">
        <v>1095</v>
      </c>
    </row>
    <row r="9" s="112" customFormat="1" ht="27.75" customHeight="1">
      <c r="A9" s="111" t="s">
        <v>1182</v>
      </c>
    </row>
    <row r="10" s="112" customFormat="1" ht="27.75" customHeight="1">
      <c r="A10" s="111" t="s">
        <v>1183</v>
      </c>
    </row>
    <row r="11" s="112" customFormat="1" ht="27.75" customHeight="1">
      <c r="A11" s="111" t="s">
        <v>1184</v>
      </c>
    </row>
    <row r="12" s="112" customFormat="1" ht="27.75" customHeight="1">
      <c r="A12" s="111" t="s">
        <v>1185</v>
      </c>
    </row>
    <row r="13" s="112" customFormat="1" ht="27.75" customHeight="1">
      <c r="A13" s="111" t="s">
        <v>1186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A1:D34"/>
  <sheetViews>
    <sheetView zoomScalePageLayoutView="0" workbookViewId="0" topLeftCell="A1">
      <selection activeCell="C14" sqref="C14"/>
    </sheetView>
  </sheetViews>
  <sheetFormatPr defaultColWidth="9.00390625" defaultRowHeight="20.25" customHeight="1"/>
  <cols>
    <col min="1" max="1" width="50.75390625" style="23" customWidth="1"/>
    <col min="2" max="2" width="21.125" style="24" customWidth="1"/>
    <col min="3" max="3" width="19.75390625" style="24" customWidth="1"/>
    <col min="4" max="4" width="26.375" style="25" customWidth="1"/>
    <col min="5" max="233" width="9.00390625" style="23" customWidth="1"/>
    <col min="234" max="16384" width="9.00390625" style="26" customWidth="1"/>
  </cols>
  <sheetData>
    <row r="1" spans="1:4" ht="17.25" customHeight="1">
      <c r="A1" s="43" t="s">
        <v>1096</v>
      </c>
      <c r="D1" s="27"/>
    </row>
    <row r="2" spans="1:4" ht="27.75" customHeight="1">
      <c r="A2" s="306" t="s">
        <v>1189</v>
      </c>
      <c r="B2" s="306"/>
      <c r="C2" s="306"/>
      <c r="D2" s="306"/>
    </row>
    <row r="3" spans="1:4" ht="21.75" customHeight="1">
      <c r="A3" s="28"/>
      <c r="B3" s="29"/>
      <c r="C3" s="29"/>
      <c r="D3" s="30" t="s">
        <v>90</v>
      </c>
    </row>
    <row r="4" spans="1:4" ht="19.5" customHeight="1">
      <c r="A4" s="31" t="s">
        <v>91</v>
      </c>
      <c r="B4" s="31" t="s">
        <v>92</v>
      </c>
      <c r="C4" s="31" t="s">
        <v>1611</v>
      </c>
      <c r="D4" s="32" t="s">
        <v>93</v>
      </c>
    </row>
    <row r="5" spans="1:4" ht="19.5" customHeight="1">
      <c r="A5" s="31" t="s">
        <v>94</v>
      </c>
      <c r="B5" s="33">
        <f>SUM(B6,B23)</f>
        <v>28260</v>
      </c>
      <c r="C5" s="33">
        <f>SUM(C6,C23)</f>
        <v>29700</v>
      </c>
      <c r="D5" s="34">
        <f>C5/B5-1</f>
        <v>0.051</v>
      </c>
    </row>
    <row r="6" spans="1:4" ht="19.5" customHeight="1">
      <c r="A6" s="35" t="s">
        <v>95</v>
      </c>
      <c r="B6" s="33">
        <f>SUM(B7:B22)</f>
        <v>20280</v>
      </c>
      <c r="C6" s="33">
        <f>SUM(C7:C22)</f>
        <v>21640</v>
      </c>
      <c r="D6" s="34">
        <f>C6/B6-1</f>
        <v>0.067</v>
      </c>
    </row>
    <row r="7" spans="1:4" ht="19.5" customHeight="1">
      <c r="A7" s="36" t="s">
        <v>96</v>
      </c>
      <c r="B7" s="37">
        <v>7300</v>
      </c>
      <c r="C7" s="38">
        <v>7640</v>
      </c>
      <c r="D7" s="34">
        <f aca="true" t="shared" si="0" ref="D7:D30">C7/B7-1</f>
        <v>0.047</v>
      </c>
    </row>
    <row r="8" spans="1:4" ht="19.5" customHeight="1">
      <c r="A8" s="36" t="s">
        <v>97</v>
      </c>
      <c r="B8" s="37"/>
      <c r="C8" s="38"/>
      <c r="D8" s="34"/>
    </row>
    <row r="9" spans="1:4" ht="19.5" customHeight="1">
      <c r="A9" s="36" t="s">
        <v>98</v>
      </c>
      <c r="B9" s="37">
        <v>2050</v>
      </c>
      <c r="C9" s="38">
        <v>2395</v>
      </c>
      <c r="D9" s="34">
        <f t="shared" si="0"/>
        <v>0.168</v>
      </c>
    </row>
    <row r="10" spans="1:4" ht="19.5" customHeight="1">
      <c r="A10" s="36" t="s">
        <v>99</v>
      </c>
      <c r="B10" s="37">
        <v>428</v>
      </c>
      <c r="C10" s="38">
        <v>450</v>
      </c>
      <c r="D10" s="34">
        <f t="shared" si="0"/>
        <v>0.051</v>
      </c>
    </row>
    <row r="11" spans="1:4" ht="19.5" customHeight="1">
      <c r="A11" s="36" t="s">
        <v>100</v>
      </c>
      <c r="B11" s="37"/>
      <c r="C11" s="38"/>
      <c r="D11" s="34"/>
    </row>
    <row r="12" spans="1:4" ht="19.5" customHeight="1">
      <c r="A12" s="36" t="s">
        <v>101</v>
      </c>
      <c r="B12" s="37">
        <v>1161</v>
      </c>
      <c r="C12" s="38">
        <v>1300</v>
      </c>
      <c r="D12" s="34">
        <f t="shared" si="0"/>
        <v>0.12</v>
      </c>
    </row>
    <row r="13" spans="1:4" ht="19.5" customHeight="1">
      <c r="A13" s="36" t="s">
        <v>102</v>
      </c>
      <c r="B13" s="37">
        <v>1320</v>
      </c>
      <c r="C13" s="38">
        <v>1450</v>
      </c>
      <c r="D13" s="34">
        <f t="shared" si="0"/>
        <v>0.098</v>
      </c>
    </row>
    <row r="14" spans="1:4" ht="19.5" customHeight="1">
      <c r="A14" s="36" t="s">
        <v>103</v>
      </c>
      <c r="B14" s="37">
        <v>700</v>
      </c>
      <c r="C14" s="38">
        <v>800</v>
      </c>
      <c r="D14" s="34">
        <f t="shared" si="0"/>
        <v>0.143</v>
      </c>
    </row>
    <row r="15" spans="1:4" ht="19.5" customHeight="1">
      <c r="A15" s="36" t="s">
        <v>104</v>
      </c>
      <c r="B15" s="37">
        <v>565</v>
      </c>
      <c r="C15" s="38">
        <v>700</v>
      </c>
      <c r="D15" s="34">
        <f t="shared" si="0"/>
        <v>0.239</v>
      </c>
    </row>
    <row r="16" spans="1:4" ht="19.5" customHeight="1">
      <c r="A16" s="36" t="s">
        <v>105</v>
      </c>
      <c r="B16" s="37">
        <v>766</v>
      </c>
      <c r="C16" s="38">
        <v>800</v>
      </c>
      <c r="D16" s="34">
        <f t="shared" si="0"/>
        <v>0.044</v>
      </c>
    </row>
    <row r="17" spans="1:4" ht="19.5" customHeight="1">
      <c r="A17" s="36" t="s">
        <v>106</v>
      </c>
      <c r="B17" s="37">
        <v>1243</v>
      </c>
      <c r="C17" s="38">
        <v>1350</v>
      </c>
      <c r="D17" s="34">
        <f t="shared" si="0"/>
        <v>0.086</v>
      </c>
    </row>
    <row r="18" spans="1:4" ht="19.5" customHeight="1">
      <c r="A18" s="36" t="s">
        <v>107</v>
      </c>
      <c r="B18" s="37">
        <v>2670</v>
      </c>
      <c r="C18" s="38">
        <v>2700</v>
      </c>
      <c r="D18" s="34">
        <f t="shared" si="0"/>
        <v>0.011</v>
      </c>
    </row>
    <row r="19" spans="1:4" ht="19.5" customHeight="1">
      <c r="A19" s="36" t="s">
        <v>108</v>
      </c>
      <c r="B19" s="37">
        <v>1958</v>
      </c>
      <c r="C19" s="38">
        <v>2000</v>
      </c>
      <c r="D19" s="34">
        <f t="shared" si="0"/>
        <v>0.021</v>
      </c>
    </row>
    <row r="20" spans="1:4" ht="19.5" customHeight="1">
      <c r="A20" s="36" t="s">
        <v>109</v>
      </c>
      <c r="B20" s="37"/>
      <c r="C20" s="38"/>
      <c r="D20" s="34"/>
    </row>
    <row r="21" spans="1:4" ht="19.5" customHeight="1">
      <c r="A21" s="36" t="s">
        <v>110</v>
      </c>
      <c r="B21" s="37">
        <v>49</v>
      </c>
      <c r="C21" s="38">
        <v>55</v>
      </c>
      <c r="D21" s="34">
        <f t="shared" si="0"/>
        <v>0.122</v>
      </c>
    </row>
    <row r="22" spans="1:4" ht="19.5" customHeight="1">
      <c r="A22" s="36" t="s">
        <v>111</v>
      </c>
      <c r="B22" s="37">
        <v>70</v>
      </c>
      <c r="C22" s="38"/>
      <c r="D22" s="34"/>
    </row>
    <row r="23" spans="1:4" ht="19.5" customHeight="1">
      <c r="A23" s="35" t="s">
        <v>112</v>
      </c>
      <c r="B23" s="33">
        <f>SUM(B24:B31)</f>
        <v>7980</v>
      </c>
      <c r="C23" s="33">
        <f>SUM(C24:C31)</f>
        <v>8060</v>
      </c>
      <c r="D23" s="34">
        <f t="shared" si="0"/>
        <v>0.01</v>
      </c>
    </row>
    <row r="24" spans="1:4" ht="19.5" customHeight="1">
      <c r="A24" s="39" t="s">
        <v>113</v>
      </c>
      <c r="B24" s="37">
        <v>1517</v>
      </c>
      <c r="C24" s="37">
        <v>1520</v>
      </c>
      <c r="D24" s="34">
        <f t="shared" si="0"/>
        <v>0.002</v>
      </c>
    </row>
    <row r="25" spans="1:4" ht="19.5" customHeight="1">
      <c r="A25" s="39" t="s">
        <v>114</v>
      </c>
      <c r="B25" s="37">
        <v>242</v>
      </c>
      <c r="C25" s="37">
        <v>280</v>
      </c>
      <c r="D25" s="34">
        <f t="shared" si="0"/>
        <v>0.157</v>
      </c>
    </row>
    <row r="26" spans="1:4" ht="19.5" customHeight="1">
      <c r="A26" s="39" t="s">
        <v>115</v>
      </c>
      <c r="B26" s="37">
        <v>1956</v>
      </c>
      <c r="C26" s="37">
        <v>2500</v>
      </c>
      <c r="D26" s="34">
        <f t="shared" si="0"/>
        <v>0.278</v>
      </c>
    </row>
    <row r="27" spans="1:4" ht="19.5" customHeight="1">
      <c r="A27" s="39" t="s">
        <v>116</v>
      </c>
      <c r="B27" s="37"/>
      <c r="C27" s="37"/>
      <c r="D27" s="34"/>
    </row>
    <row r="28" spans="1:4" ht="19.5" customHeight="1">
      <c r="A28" s="39" t="s">
        <v>117</v>
      </c>
      <c r="B28" s="37">
        <v>2559</v>
      </c>
      <c r="C28" s="37">
        <v>2560</v>
      </c>
      <c r="D28" s="34">
        <f t="shared" si="0"/>
        <v>0</v>
      </c>
    </row>
    <row r="29" spans="1:4" ht="19.5" customHeight="1">
      <c r="A29" s="39" t="s">
        <v>118</v>
      </c>
      <c r="B29" s="37">
        <v>700</v>
      </c>
      <c r="C29" s="37">
        <v>500</v>
      </c>
      <c r="D29" s="34">
        <f t="shared" si="0"/>
        <v>-0.286</v>
      </c>
    </row>
    <row r="30" spans="1:4" ht="19.5" customHeight="1">
      <c r="A30" s="39" t="s">
        <v>119</v>
      </c>
      <c r="B30" s="37">
        <v>624</v>
      </c>
      <c r="C30" s="37">
        <v>700</v>
      </c>
      <c r="D30" s="34">
        <f t="shared" si="0"/>
        <v>0.122</v>
      </c>
    </row>
    <row r="31" spans="1:4" ht="19.5" customHeight="1">
      <c r="A31" s="36" t="s">
        <v>120</v>
      </c>
      <c r="B31" s="37">
        <v>382</v>
      </c>
      <c r="C31" s="37"/>
      <c r="D31" s="34"/>
    </row>
    <row r="32" spans="1:4" ht="20.25" customHeight="1">
      <c r="A32" s="40"/>
      <c r="B32" s="41"/>
      <c r="C32" s="41"/>
      <c r="D32" s="42"/>
    </row>
    <row r="33" spans="1:4" ht="20.25" customHeight="1">
      <c r="A33" s="43"/>
      <c r="B33" s="44"/>
      <c r="C33" s="45"/>
      <c r="D33" s="46"/>
    </row>
    <row r="34" spans="2:3" ht="20.25" customHeight="1">
      <c r="B34" s="47"/>
      <c r="C34" s="47"/>
    </row>
  </sheetData>
  <sheetProtection/>
  <autoFilter ref="A4:D31"/>
  <mergeCells count="1">
    <mergeCell ref="A2:D2"/>
  </mergeCells>
  <printOptions horizontalCentered="1"/>
  <pageMargins left="0.55" right="0.55" top="0.98" bottom="0.98" header="0.51" footer="0.71"/>
  <pageSetup horizontalDpi="600" verticalDpi="600" orientation="landscape" paperSize="9" r:id="rId1"/>
  <headerFooter alignWithMargins="0">
    <oddFooter>&amp;C&amp;10第 &amp;P 页，共 &amp;N 页</oddFooter>
  </headerFooter>
</worksheet>
</file>

<file path=xl/worksheets/sheet5.xml><?xml version="1.0" encoding="utf-8"?>
<worksheet xmlns="http://schemas.openxmlformats.org/spreadsheetml/2006/main" xmlns:r="http://schemas.openxmlformats.org/officeDocument/2006/relationships">
  <dimension ref="A1:E1277"/>
  <sheetViews>
    <sheetView zoomScalePageLayoutView="0" workbookViewId="0" topLeftCell="A1238">
      <selection activeCell="C1268" sqref="C1268"/>
    </sheetView>
  </sheetViews>
  <sheetFormatPr defaultColWidth="9.00390625" defaultRowHeight="14.25"/>
  <cols>
    <col min="1" max="1" width="41.75390625" style="81" customWidth="1"/>
    <col min="2" max="3" width="16.375" style="81" customWidth="1"/>
    <col min="4" max="4" width="16.375" style="233" customWidth="1"/>
    <col min="5" max="5" width="16.375" style="81" customWidth="1"/>
    <col min="6" max="16384" width="9.00390625" style="81" customWidth="1"/>
  </cols>
  <sheetData>
    <row r="1" spans="1:5" ht="14.25">
      <c r="A1" s="78" t="s">
        <v>121</v>
      </c>
      <c r="B1" s="79"/>
      <c r="C1" s="79"/>
      <c r="D1" s="229"/>
      <c r="E1" s="80" t="s">
        <v>1530</v>
      </c>
    </row>
    <row r="2" spans="1:5" ht="20.25">
      <c r="A2" s="307" t="s">
        <v>1188</v>
      </c>
      <c r="B2" s="307"/>
      <c r="C2" s="307"/>
      <c r="D2" s="307"/>
      <c r="E2" s="307"/>
    </row>
    <row r="3" spans="1:5" ht="14.25">
      <c r="A3" s="79"/>
      <c r="B3" s="79"/>
      <c r="C3" s="79"/>
      <c r="D3" s="229"/>
      <c r="E3" s="80" t="s">
        <v>122</v>
      </c>
    </row>
    <row r="4" spans="1:5" ht="45.75" customHeight="1">
      <c r="A4" s="82" t="s">
        <v>123</v>
      </c>
      <c r="B4" s="83" t="s">
        <v>92</v>
      </c>
      <c r="C4" s="82" t="s">
        <v>124</v>
      </c>
      <c r="D4" s="230" t="s">
        <v>657</v>
      </c>
      <c r="E4" s="82" t="s">
        <v>1606</v>
      </c>
    </row>
    <row r="5" spans="1:5" ht="14.25">
      <c r="A5" s="84" t="s">
        <v>126</v>
      </c>
      <c r="B5" s="84">
        <f>SUM(B6,B18,B27,B38,B49,B60,B71,B83,B92,B105,B115,B124,B135,B148,B155,B163,B169,B176,B183,B190,B197,B204,B212,B218,B224,B231,B246)</f>
        <v>27537</v>
      </c>
      <c r="C5" s="84">
        <f>SUM(C6,C18,C27,C38,C49,C60,C71,C83,C92,C105,C115,C124,C135,C148,C155,C163,C169,C176,C183,C190,C197,C204,C212,C218,C224,C231,C246)</f>
        <v>22876</v>
      </c>
      <c r="D5" s="231">
        <f>C5/B5</f>
        <v>0.83</v>
      </c>
      <c r="E5" s="84"/>
    </row>
    <row r="6" spans="1:5" ht="14.25">
      <c r="A6" s="85" t="s">
        <v>127</v>
      </c>
      <c r="B6" s="86">
        <f>SUM(B7:B17)</f>
        <v>546</v>
      </c>
      <c r="C6" s="86">
        <f>SUM(C7:C17)</f>
        <v>612</v>
      </c>
      <c r="D6" s="232">
        <f aca="true" t="shared" si="0" ref="D6:D69">C6/B6</f>
        <v>1.12</v>
      </c>
      <c r="E6" s="86"/>
    </row>
    <row r="7" spans="1:5" ht="14.25">
      <c r="A7" s="87" t="s">
        <v>128</v>
      </c>
      <c r="B7" s="235">
        <v>405</v>
      </c>
      <c r="C7" s="89">
        <v>452</v>
      </c>
      <c r="D7" s="236">
        <f t="shared" si="0"/>
        <v>1.12</v>
      </c>
      <c r="E7" s="90"/>
    </row>
    <row r="8" spans="1:5" ht="14.25">
      <c r="A8" s="87" t="s">
        <v>129</v>
      </c>
      <c r="B8" s="91" t="s">
        <v>1607</v>
      </c>
      <c r="C8" s="92"/>
      <c r="D8" s="236"/>
      <c r="E8" s="90"/>
    </row>
    <row r="9" spans="1:5" ht="14.25">
      <c r="A9" s="93" t="s">
        <v>130</v>
      </c>
      <c r="B9" s="91" t="s">
        <v>1607</v>
      </c>
      <c r="C9" s="92"/>
      <c r="D9" s="236"/>
      <c r="E9" s="90"/>
    </row>
    <row r="10" spans="1:5" ht="14.25">
      <c r="A10" s="93" t="s">
        <v>131</v>
      </c>
      <c r="B10" s="88">
        <v>67</v>
      </c>
      <c r="C10" s="89">
        <v>70</v>
      </c>
      <c r="D10" s="236">
        <f t="shared" si="0"/>
        <v>1.04</v>
      </c>
      <c r="E10" s="90"/>
    </row>
    <row r="11" spans="1:5" ht="14.25">
      <c r="A11" s="93" t="s">
        <v>132</v>
      </c>
      <c r="B11" s="91" t="s">
        <v>1607</v>
      </c>
      <c r="C11" s="92"/>
      <c r="D11" s="236"/>
      <c r="E11" s="90"/>
    </row>
    <row r="12" spans="1:5" ht="14.25">
      <c r="A12" s="90" t="s">
        <v>133</v>
      </c>
      <c r="B12" s="88">
        <v>59</v>
      </c>
      <c r="C12" s="89">
        <v>65</v>
      </c>
      <c r="D12" s="236">
        <f t="shared" si="0"/>
        <v>1.1</v>
      </c>
      <c r="E12" s="90"/>
    </row>
    <row r="13" spans="1:5" ht="14.25">
      <c r="A13" s="90" t="s">
        <v>134</v>
      </c>
      <c r="B13" s="91" t="s">
        <v>1607</v>
      </c>
      <c r="C13" s="92"/>
      <c r="D13" s="236"/>
      <c r="E13" s="90"/>
    </row>
    <row r="14" spans="1:5" ht="14.25">
      <c r="A14" s="90" t="s">
        <v>135</v>
      </c>
      <c r="B14" s="91" t="s">
        <v>1607</v>
      </c>
      <c r="C14" s="92">
        <v>10</v>
      </c>
      <c r="D14" s="236"/>
      <c r="E14" s="90"/>
    </row>
    <row r="15" spans="1:5" ht="14.25">
      <c r="A15" s="90" t="s">
        <v>136</v>
      </c>
      <c r="B15" s="91" t="s">
        <v>1607</v>
      </c>
      <c r="C15" s="92"/>
      <c r="D15" s="236"/>
      <c r="E15" s="90"/>
    </row>
    <row r="16" spans="1:5" ht="14.25">
      <c r="A16" s="90" t="s">
        <v>137</v>
      </c>
      <c r="B16" s="91" t="s">
        <v>1607</v>
      </c>
      <c r="C16" s="92"/>
      <c r="D16" s="236"/>
      <c r="E16" s="90"/>
    </row>
    <row r="17" spans="1:5" ht="14.25">
      <c r="A17" s="90" t="s">
        <v>138</v>
      </c>
      <c r="B17" s="88">
        <v>15</v>
      </c>
      <c r="C17" s="89">
        <v>15</v>
      </c>
      <c r="D17" s="236">
        <f t="shared" si="0"/>
        <v>1</v>
      </c>
      <c r="E17" s="90"/>
    </row>
    <row r="18" spans="1:5" ht="14.25">
      <c r="A18" s="85" t="s">
        <v>139</v>
      </c>
      <c r="B18" s="86">
        <f>SUM(B19:B26)</f>
        <v>434</v>
      </c>
      <c r="C18" s="86">
        <f>SUM(C19:C26)</f>
        <v>429</v>
      </c>
      <c r="D18" s="232">
        <f t="shared" si="0"/>
        <v>0.99</v>
      </c>
      <c r="E18" s="86"/>
    </row>
    <row r="19" spans="1:5" ht="14.25">
      <c r="A19" s="87" t="s">
        <v>128</v>
      </c>
      <c r="B19" s="88">
        <v>349</v>
      </c>
      <c r="C19" s="89">
        <v>336</v>
      </c>
      <c r="D19" s="236">
        <f t="shared" si="0"/>
        <v>0.96</v>
      </c>
      <c r="E19" s="90"/>
    </row>
    <row r="20" spans="1:5" ht="14.25">
      <c r="A20" s="87" t="s">
        <v>129</v>
      </c>
      <c r="B20" s="88">
        <v>11</v>
      </c>
      <c r="C20" s="89">
        <v>12</v>
      </c>
      <c r="D20" s="236">
        <f t="shared" si="0"/>
        <v>1.09</v>
      </c>
      <c r="E20" s="90"/>
    </row>
    <row r="21" spans="1:5" ht="14.25">
      <c r="A21" s="93" t="s">
        <v>130</v>
      </c>
      <c r="B21" s="91" t="s">
        <v>1607</v>
      </c>
      <c r="C21" s="92"/>
      <c r="D21" s="236"/>
      <c r="E21" s="90"/>
    </row>
    <row r="22" spans="1:5" ht="14.25">
      <c r="A22" s="93" t="s">
        <v>140</v>
      </c>
      <c r="B22" s="88">
        <v>44</v>
      </c>
      <c r="C22" s="89">
        <v>50</v>
      </c>
      <c r="D22" s="236">
        <f t="shared" si="0"/>
        <v>1.14</v>
      </c>
      <c r="E22" s="90"/>
    </row>
    <row r="23" spans="1:5" ht="14.25">
      <c r="A23" s="93" t="s">
        <v>141</v>
      </c>
      <c r="B23" s="88">
        <v>10</v>
      </c>
      <c r="C23" s="89">
        <v>11</v>
      </c>
      <c r="D23" s="236">
        <f t="shared" si="0"/>
        <v>1.1</v>
      </c>
      <c r="E23" s="90"/>
    </row>
    <row r="24" spans="1:5" ht="14.25">
      <c r="A24" s="93" t="s">
        <v>142</v>
      </c>
      <c r="B24" s="91" t="s">
        <v>1607</v>
      </c>
      <c r="C24" s="92"/>
      <c r="D24" s="236"/>
      <c r="E24" s="90"/>
    </row>
    <row r="25" spans="1:5" ht="14.25">
      <c r="A25" s="93" t="s">
        <v>137</v>
      </c>
      <c r="B25" s="91" t="s">
        <v>1607</v>
      </c>
      <c r="C25" s="92"/>
      <c r="D25" s="236"/>
      <c r="E25" s="90"/>
    </row>
    <row r="26" spans="1:5" ht="14.25">
      <c r="A26" s="93" t="s">
        <v>143</v>
      </c>
      <c r="B26" s="88">
        <v>20</v>
      </c>
      <c r="C26" s="89">
        <v>20</v>
      </c>
      <c r="D26" s="236">
        <f t="shared" si="0"/>
        <v>1</v>
      </c>
      <c r="E26" s="90"/>
    </row>
    <row r="27" spans="1:5" ht="14.25">
      <c r="A27" s="85" t="s">
        <v>144</v>
      </c>
      <c r="B27" s="86">
        <f>SUM(B28:B37)</f>
        <v>8025</v>
      </c>
      <c r="C27" s="86">
        <f>SUM(C28:C37)</f>
        <v>7465</v>
      </c>
      <c r="D27" s="232">
        <f t="shared" si="0"/>
        <v>0.93</v>
      </c>
      <c r="E27" s="86"/>
    </row>
    <row r="28" spans="1:5" ht="14.25">
      <c r="A28" s="87" t="s">
        <v>128</v>
      </c>
      <c r="B28" s="88">
        <v>5042</v>
      </c>
      <c r="C28" s="89">
        <v>4600</v>
      </c>
      <c r="D28" s="236">
        <f t="shared" si="0"/>
        <v>0.91</v>
      </c>
      <c r="E28" s="90"/>
    </row>
    <row r="29" spans="1:5" ht="14.25">
      <c r="A29" s="87" t="s">
        <v>129</v>
      </c>
      <c r="B29" s="88">
        <v>109</v>
      </c>
      <c r="C29" s="89">
        <v>15</v>
      </c>
      <c r="D29" s="236">
        <f t="shared" si="0"/>
        <v>0.14</v>
      </c>
      <c r="E29" s="90"/>
    </row>
    <row r="30" spans="1:5" ht="14.25">
      <c r="A30" s="93" t="s">
        <v>130</v>
      </c>
      <c r="B30" s="91" t="s">
        <v>1607</v>
      </c>
      <c r="C30" s="92"/>
      <c r="D30" s="236"/>
      <c r="E30" s="90"/>
    </row>
    <row r="31" spans="1:5" ht="14.25">
      <c r="A31" s="93" t="s">
        <v>145</v>
      </c>
      <c r="B31" s="91" t="s">
        <v>1607</v>
      </c>
      <c r="C31" s="92"/>
      <c r="D31" s="236"/>
      <c r="E31" s="90"/>
    </row>
    <row r="32" spans="1:5" ht="14.25">
      <c r="A32" s="93" t="s">
        <v>146</v>
      </c>
      <c r="B32" s="91" t="s">
        <v>1607</v>
      </c>
      <c r="C32" s="92">
        <v>35</v>
      </c>
      <c r="D32" s="236"/>
      <c r="E32" s="90"/>
    </row>
    <row r="33" spans="1:5" ht="14.25">
      <c r="A33" s="87" t="s">
        <v>147</v>
      </c>
      <c r="B33" s="88">
        <v>39</v>
      </c>
      <c r="C33" s="89">
        <v>325</v>
      </c>
      <c r="D33" s="236">
        <f t="shared" si="0"/>
        <v>8.33</v>
      </c>
      <c r="E33" s="90"/>
    </row>
    <row r="34" spans="1:5" ht="14.25">
      <c r="A34" s="87" t="s">
        <v>148</v>
      </c>
      <c r="B34" s="88">
        <v>85</v>
      </c>
      <c r="C34" s="89">
        <v>217</v>
      </c>
      <c r="D34" s="236">
        <f t="shared" si="0"/>
        <v>2.55</v>
      </c>
      <c r="E34" s="90"/>
    </row>
    <row r="35" spans="1:5" ht="14.25">
      <c r="A35" s="93" t="s">
        <v>149</v>
      </c>
      <c r="B35" s="91" t="s">
        <v>1607</v>
      </c>
      <c r="C35" s="92"/>
      <c r="D35" s="236"/>
      <c r="E35" s="90"/>
    </row>
    <row r="36" spans="1:5" ht="14.25">
      <c r="A36" s="93" t="s">
        <v>137</v>
      </c>
      <c r="B36" s="88">
        <v>1421</v>
      </c>
      <c r="C36" s="89">
        <v>1338</v>
      </c>
      <c r="D36" s="236">
        <f t="shared" si="0"/>
        <v>0.94</v>
      </c>
      <c r="E36" s="90"/>
    </row>
    <row r="37" spans="1:5" ht="14.25">
      <c r="A37" s="93" t="s">
        <v>150</v>
      </c>
      <c r="B37" s="88">
        <v>1329</v>
      </c>
      <c r="C37" s="89">
        <v>935</v>
      </c>
      <c r="D37" s="236">
        <f t="shared" si="0"/>
        <v>0.7</v>
      </c>
      <c r="E37" s="90"/>
    </row>
    <row r="38" spans="1:5" ht="14.25">
      <c r="A38" s="85" t="s">
        <v>151</v>
      </c>
      <c r="B38" s="86">
        <f>SUM(B39:B48)</f>
        <v>822</v>
      </c>
      <c r="C38" s="86">
        <f>SUM(C39:C48)</f>
        <v>952</v>
      </c>
      <c r="D38" s="232">
        <f t="shared" si="0"/>
        <v>1.16</v>
      </c>
      <c r="E38" s="86"/>
    </row>
    <row r="39" spans="1:5" ht="14.25">
      <c r="A39" s="87" t="s">
        <v>128</v>
      </c>
      <c r="B39" s="88">
        <v>632</v>
      </c>
      <c r="C39" s="89">
        <v>529</v>
      </c>
      <c r="D39" s="236">
        <f t="shared" si="0"/>
        <v>0.84</v>
      </c>
      <c r="E39" s="90"/>
    </row>
    <row r="40" spans="1:5" ht="14.25">
      <c r="A40" s="87" t="s">
        <v>129</v>
      </c>
      <c r="B40" s="88">
        <v>158</v>
      </c>
      <c r="C40" s="89">
        <v>328</v>
      </c>
      <c r="D40" s="236">
        <f t="shared" si="0"/>
        <v>2.08</v>
      </c>
      <c r="E40" s="90"/>
    </row>
    <row r="41" spans="1:5" ht="14.25">
      <c r="A41" s="93" t="s">
        <v>130</v>
      </c>
      <c r="B41" s="91" t="s">
        <v>1607</v>
      </c>
      <c r="C41" s="92"/>
      <c r="D41" s="236"/>
      <c r="E41" s="90"/>
    </row>
    <row r="42" spans="1:5" ht="14.25">
      <c r="A42" s="93" t="s">
        <v>152</v>
      </c>
      <c r="B42" s="91" t="s">
        <v>1607</v>
      </c>
      <c r="C42" s="92"/>
      <c r="D42" s="236"/>
      <c r="E42" s="90"/>
    </row>
    <row r="43" spans="1:5" ht="14.25">
      <c r="A43" s="93" t="s">
        <v>153</v>
      </c>
      <c r="B43" s="91" t="s">
        <v>1607</v>
      </c>
      <c r="C43" s="92"/>
      <c r="D43" s="236"/>
      <c r="E43" s="90"/>
    </row>
    <row r="44" spans="1:5" ht="14.25">
      <c r="A44" s="87" t="s">
        <v>154</v>
      </c>
      <c r="B44" s="88">
        <v>28</v>
      </c>
      <c r="C44" s="89">
        <v>90</v>
      </c>
      <c r="D44" s="236">
        <f t="shared" si="0"/>
        <v>3.21</v>
      </c>
      <c r="E44" s="90"/>
    </row>
    <row r="45" spans="1:5" ht="14.25">
      <c r="A45" s="87" t="s">
        <v>155</v>
      </c>
      <c r="B45" s="91" t="s">
        <v>1607</v>
      </c>
      <c r="C45" s="92"/>
      <c r="D45" s="236"/>
      <c r="E45" s="90"/>
    </row>
    <row r="46" spans="1:5" ht="14.25">
      <c r="A46" s="87" t="s">
        <v>156</v>
      </c>
      <c r="B46" s="91" t="s">
        <v>1607</v>
      </c>
      <c r="C46" s="92"/>
      <c r="D46" s="236"/>
      <c r="E46" s="90"/>
    </row>
    <row r="47" spans="1:5" ht="14.25">
      <c r="A47" s="87" t="s">
        <v>137</v>
      </c>
      <c r="B47" s="91" t="s">
        <v>1607</v>
      </c>
      <c r="C47" s="92"/>
      <c r="D47" s="236"/>
      <c r="E47" s="90"/>
    </row>
    <row r="48" spans="1:5" ht="14.25">
      <c r="A48" s="93" t="s">
        <v>157</v>
      </c>
      <c r="B48" s="88">
        <v>4</v>
      </c>
      <c r="C48" s="89">
        <v>5</v>
      </c>
      <c r="D48" s="236">
        <f t="shared" si="0"/>
        <v>1.25</v>
      </c>
      <c r="E48" s="90"/>
    </row>
    <row r="49" spans="1:5" ht="14.25">
      <c r="A49" s="94" t="s">
        <v>158</v>
      </c>
      <c r="B49" s="86">
        <f>SUM(B50:B59)</f>
        <v>265</v>
      </c>
      <c r="C49" s="86">
        <f>SUM(C50:C59)</f>
        <v>350</v>
      </c>
      <c r="D49" s="232">
        <f t="shared" si="0"/>
        <v>1.32</v>
      </c>
      <c r="E49" s="86"/>
    </row>
    <row r="50" spans="1:5" ht="14.25">
      <c r="A50" s="93" t="s">
        <v>128</v>
      </c>
      <c r="B50" s="88">
        <v>203</v>
      </c>
      <c r="C50" s="89">
        <v>192</v>
      </c>
      <c r="D50" s="236">
        <f t="shared" si="0"/>
        <v>0.95</v>
      </c>
      <c r="E50" s="90"/>
    </row>
    <row r="51" spans="1:5" ht="14.25">
      <c r="A51" s="90" t="s">
        <v>129</v>
      </c>
      <c r="B51" s="91" t="s">
        <v>1607</v>
      </c>
      <c r="C51" s="92"/>
      <c r="D51" s="236"/>
      <c r="E51" s="90"/>
    </row>
    <row r="52" spans="1:5" ht="14.25">
      <c r="A52" s="87" t="s">
        <v>130</v>
      </c>
      <c r="B52" s="91" t="s">
        <v>1607</v>
      </c>
      <c r="C52" s="92"/>
      <c r="D52" s="236"/>
      <c r="E52" s="90"/>
    </row>
    <row r="53" spans="1:5" ht="14.25">
      <c r="A53" s="87" t="s">
        <v>159</v>
      </c>
      <c r="B53" s="91" t="s">
        <v>1607</v>
      </c>
      <c r="C53" s="92"/>
      <c r="D53" s="236"/>
      <c r="E53" s="90"/>
    </row>
    <row r="54" spans="1:5" ht="14.25">
      <c r="A54" s="87" t="s">
        <v>160</v>
      </c>
      <c r="B54" s="88">
        <v>12</v>
      </c>
      <c r="C54" s="89">
        <v>8</v>
      </c>
      <c r="D54" s="236">
        <f t="shared" si="0"/>
        <v>0.67</v>
      </c>
      <c r="E54" s="90"/>
    </row>
    <row r="55" spans="1:5" ht="14.25">
      <c r="A55" s="93" t="s">
        <v>161</v>
      </c>
      <c r="B55" s="91" t="s">
        <v>1607</v>
      </c>
      <c r="C55" s="92"/>
      <c r="D55" s="236"/>
      <c r="E55" s="90"/>
    </row>
    <row r="56" spans="1:5" ht="14.25">
      <c r="A56" s="93" t="s">
        <v>162</v>
      </c>
      <c r="B56" s="88">
        <v>50</v>
      </c>
      <c r="C56" s="89">
        <v>150</v>
      </c>
      <c r="D56" s="236">
        <f t="shared" si="0"/>
        <v>3</v>
      </c>
      <c r="E56" s="90"/>
    </row>
    <row r="57" spans="1:5" ht="14.25">
      <c r="A57" s="93" t="s">
        <v>163</v>
      </c>
      <c r="B57" s="91" t="s">
        <v>1607</v>
      </c>
      <c r="C57" s="92"/>
      <c r="D57" s="236"/>
      <c r="E57" s="90"/>
    </row>
    <row r="58" spans="1:5" ht="14.25">
      <c r="A58" s="87" t="s">
        <v>137</v>
      </c>
      <c r="B58" s="91" t="s">
        <v>1607</v>
      </c>
      <c r="C58" s="92"/>
      <c r="D58" s="236"/>
      <c r="E58" s="90"/>
    </row>
    <row r="59" spans="1:5" ht="14.25">
      <c r="A59" s="93" t="s">
        <v>164</v>
      </c>
      <c r="B59" s="91" t="s">
        <v>1607</v>
      </c>
      <c r="C59" s="92"/>
      <c r="D59" s="236"/>
      <c r="E59" s="90"/>
    </row>
    <row r="60" spans="1:5" ht="14.25">
      <c r="A60" s="85" t="s">
        <v>165</v>
      </c>
      <c r="B60" s="86">
        <f>SUM(B61:B70)</f>
        <v>1979</v>
      </c>
      <c r="C60" s="86">
        <f>SUM(C61:C70)</f>
        <v>1594</v>
      </c>
      <c r="D60" s="232">
        <f t="shared" si="0"/>
        <v>0.81</v>
      </c>
      <c r="E60" s="86"/>
    </row>
    <row r="61" spans="1:5" ht="14.25">
      <c r="A61" s="93" t="s">
        <v>128</v>
      </c>
      <c r="B61" s="88">
        <v>923</v>
      </c>
      <c r="C61" s="89">
        <v>720</v>
      </c>
      <c r="D61" s="236">
        <f t="shared" si="0"/>
        <v>0.78</v>
      </c>
      <c r="E61" s="90"/>
    </row>
    <row r="62" spans="1:5" ht="14.25">
      <c r="A62" s="90" t="s">
        <v>129</v>
      </c>
      <c r="B62" s="91">
        <v>68</v>
      </c>
      <c r="C62" s="92"/>
      <c r="D62" s="236"/>
      <c r="E62" s="90"/>
    </row>
    <row r="63" spans="1:5" ht="14.25">
      <c r="A63" s="90" t="s">
        <v>130</v>
      </c>
      <c r="B63" s="91" t="s">
        <v>1607</v>
      </c>
      <c r="C63" s="92"/>
      <c r="D63" s="236"/>
      <c r="E63" s="90"/>
    </row>
    <row r="64" spans="1:5" ht="14.25">
      <c r="A64" s="90" t="s">
        <v>166</v>
      </c>
      <c r="B64" s="91" t="s">
        <v>1607</v>
      </c>
      <c r="C64" s="92">
        <v>10</v>
      </c>
      <c r="D64" s="236"/>
      <c r="E64" s="90"/>
    </row>
    <row r="65" spans="1:5" ht="14.25">
      <c r="A65" s="90" t="s">
        <v>167</v>
      </c>
      <c r="B65" s="88">
        <v>20</v>
      </c>
      <c r="C65" s="89">
        <v>20</v>
      </c>
      <c r="D65" s="236">
        <f t="shared" si="0"/>
        <v>1</v>
      </c>
      <c r="E65" s="90"/>
    </row>
    <row r="66" spans="1:5" ht="14.25">
      <c r="A66" s="90" t="s">
        <v>168</v>
      </c>
      <c r="B66" s="88">
        <v>20</v>
      </c>
      <c r="C66" s="89">
        <v>20</v>
      </c>
      <c r="D66" s="236">
        <f t="shared" si="0"/>
        <v>1</v>
      </c>
      <c r="E66" s="90"/>
    </row>
    <row r="67" spans="1:5" ht="14.25">
      <c r="A67" s="87" t="s">
        <v>169</v>
      </c>
      <c r="B67" s="88">
        <v>15</v>
      </c>
      <c r="C67" s="89">
        <v>15</v>
      </c>
      <c r="D67" s="236">
        <f t="shared" si="0"/>
        <v>1</v>
      </c>
      <c r="E67" s="90"/>
    </row>
    <row r="68" spans="1:5" ht="14.25">
      <c r="A68" s="93" t="s">
        <v>170</v>
      </c>
      <c r="B68" s="88">
        <v>47</v>
      </c>
      <c r="C68" s="89">
        <v>100</v>
      </c>
      <c r="D68" s="236">
        <f t="shared" si="0"/>
        <v>2.13</v>
      </c>
      <c r="E68" s="90"/>
    </row>
    <row r="69" spans="1:5" ht="14.25">
      <c r="A69" s="93" t="s">
        <v>137</v>
      </c>
      <c r="B69" s="88">
        <v>748</v>
      </c>
      <c r="C69" s="89">
        <v>659</v>
      </c>
      <c r="D69" s="236">
        <f t="shared" si="0"/>
        <v>0.88</v>
      </c>
      <c r="E69" s="90"/>
    </row>
    <row r="70" spans="1:5" ht="14.25">
      <c r="A70" s="93" t="s">
        <v>171</v>
      </c>
      <c r="B70" s="88">
        <v>138</v>
      </c>
      <c r="C70" s="89">
        <v>50</v>
      </c>
      <c r="D70" s="236">
        <f>C70/B70</f>
        <v>0.36</v>
      </c>
      <c r="E70" s="90"/>
    </row>
    <row r="71" spans="1:5" ht="14.25">
      <c r="A71" s="85" t="s">
        <v>172</v>
      </c>
      <c r="B71" s="86">
        <f>SUM(B72:B82)</f>
        <v>659</v>
      </c>
      <c r="C71" s="86">
        <f>SUM(C72:C82)</f>
        <v>450</v>
      </c>
      <c r="D71" s="232">
        <f>C71/B71</f>
        <v>0.68</v>
      </c>
      <c r="E71" s="86"/>
    </row>
    <row r="72" spans="1:5" ht="14.25">
      <c r="A72" s="87" t="s">
        <v>128</v>
      </c>
      <c r="B72" s="91" t="s">
        <v>1607</v>
      </c>
      <c r="C72" s="92"/>
      <c r="D72" s="236"/>
      <c r="E72" s="90"/>
    </row>
    <row r="73" spans="1:5" ht="14.25">
      <c r="A73" s="87" t="s">
        <v>129</v>
      </c>
      <c r="B73" s="91" t="s">
        <v>1607</v>
      </c>
      <c r="C73" s="92"/>
      <c r="D73" s="236"/>
      <c r="E73" s="90"/>
    </row>
    <row r="74" spans="1:5" ht="14.25">
      <c r="A74" s="93" t="s">
        <v>130</v>
      </c>
      <c r="B74" s="91" t="s">
        <v>1607</v>
      </c>
      <c r="C74" s="92"/>
      <c r="D74" s="236"/>
      <c r="E74" s="90"/>
    </row>
    <row r="75" spans="1:5" ht="14.25">
      <c r="A75" s="93" t="s">
        <v>173</v>
      </c>
      <c r="B75" s="91" t="s">
        <v>1607</v>
      </c>
      <c r="C75" s="92"/>
      <c r="D75" s="236"/>
      <c r="E75" s="90"/>
    </row>
    <row r="76" spans="1:5" ht="14.25">
      <c r="A76" s="93" t="s">
        <v>658</v>
      </c>
      <c r="B76" s="91" t="s">
        <v>1607</v>
      </c>
      <c r="C76" s="92"/>
      <c r="D76" s="236"/>
      <c r="E76" s="90"/>
    </row>
    <row r="77" spans="1:5" ht="14.25">
      <c r="A77" s="90" t="s">
        <v>174</v>
      </c>
      <c r="B77" s="91" t="s">
        <v>1607</v>
      </c>
      <c r="C77" s="92"/>
      <c r="D77" s="236"/>
      <c r="E77" s="90"/>
    </row>
    <row r="78" spans="1:5" ht="14.25">
      <c r="A78" s="87" t="s">
        <v>175</v>
      </c>
      <c r="B78" s="91" t="s">
        <v>1607</v>
      </c>
      <c r="C78" s="92"/>
      <c r="D78" s="236"/>
      <c r="E78" s="90"/>
    </row>
    <row r="79" spans="1:5" ht="14.25">
      <c r="A79" s="87" t="s">
        <v>176</v>
      </c>
      <c r="B79" s="91" t="s">
        <v>1607</v>
      </c>
      <c r="C79" s="92"/>
      <c r="D79" s="236"/>
      <c r="E79" s="90"/>
    </row>
    <row r="80" spans="1:5" ht="14.25">
      <c r="A80" s="87" t="s">
        <v>169</v>
      </c>
      <c r="B80" s="91" t="s">
        <v>1607</v>
      </c>
      <c r="C80" s="92"/>
      <c r="D80" s="236"/>
      <c r="E80" s="90"/>
    </row>
    <row r="81" spans="1:5" ht="14.25">
      <c r="A81" s="93" t="s">
        <v>137</v>
      </c>
      <c r="B81" s="91" t="s">
        <v>1607</v>
      </c>
      <c r="C81" s="92"/>
      <c r="D81" s="236"/>
      <c r="E81" s="90"/>
    </row>
    <row r="82" spans="1:5" ht="14.25">
      <c r="A82" s="93" t="s">
        <v>177</v>
      </c>
      <c r="B82" s="88">
        <v>659</v>
      </c>
      <c r="C82" s="89">
        <v>450</v>
      </c>
      <c r="D82" s="236">
        <f>C82/B82</f>
        <v>0.68</v>
      </c>
      <c r="E82" s="90"/>
    </row>
    <row r="83" spans="1:5" ht="14.25">
      <c r="A83" s="94" t="s">
        <v>178</v>
      </c>
      <c r="B83" s="86">
        <f>SUM(B84:B91)</f>
        <v>764</v>
      </c>
      <c r="C83" s="86">
        <f>SUM(C84:C91)</f>
        <v>791</v>
      </c>
      <c r="D83" s="232">
        <f>C83/B83</f>
        <v>1.04</v>
      </c>
      <c r="E83" s="86"/>
    </row>
    <row r="84" spans="1:5" ht="14.25">
      <c r="A84" s="87" t="s">
        <v>128</v>
      </c>
      <c r="B84" s="88">
        <v>238</v>
      </c>
      <c r="C84" s="89">
        <v>239</v>
      </c>
      <c r="D84" s="236">
        <f>C84/B84</f>
        <v>1</v>
      </c>
      <c r="E84" s="90"/>
    </row>
    <row r="85" spans="1:5" ht="14.25">
      <c r="A85" s="87" t="s">
        <v>129</v>
      </c>
      <c r="B85" s="91" t="s">
        <v>1607</v>
      </c>
      <c r="C85" s="92">
        <v>10</v>
      </c>
      <c r="D85" s="236"/>
      <c r="E85" s="90"/>
    </row>
    <row r="86" spans="1:5" ht="14.25">
      <c r="A86" s="87" t="s">
        <v>130</v>
      </c>
      <c r="B86" s="91" t="s">
        <v>1607</v>
      </c>
      <c r="C86" s="92"/>
      <c r="D86" s="236"/>
      <c r="E86" s="90"/>
    </row>
    <row r="87" spans="1:5" ht="14.25">
      <c r="A87" s="93" t="s">
        <v>179</v>
      </c>
      <c r="B87" s="88">
        <v>523</v>
      </c>
      <c r="C87" s="89">
        <v>535</v>
      </c>
      <c r="D87" s="236">
        <f>C87/B87</f>
        <v>1.02</v>
      </c>
      <c r="E87" s="90"/>
    </row>
    <row r="88" spans="1:5" ht="14.25">
      <c r="A88" s="93" t="s">
        <v>180</v>
      </c>
      <c r="B88" s="91" t="s">
        <v>1607</v>
      </c>
      <c r="C88" s="92"/>
      <c r="D88" s="236"/>
      <c r="E88" s="90"/>
    </row>
    <row r="89" spans="1:5" ht="14.25">
      <c r="A89" s="93" t="s">
        <v>169</v>
      </c>
      <c r="B89" s="88">
        <v>3</v>
      </c>
      <c r="C89" s="89">
        <v>7</v>
      </c>
      <c r="D89" s="236">
        <f>C89/B89</f>
        <v>2.33</v>
      </c>
      <c r="E89" s="90"/>
    </row>
    <row r="90" spans="1:5" ht="14.25">
      <c r="A90" s="93" t="s">
        <v>137</v>
      </c>
      <c r="B90" s="91" t="s">
        <v>1607</v>
      </c>
      <c r="C90" s="92"/>
      <c r="D90" s="236"/>
      <c r="E90" s="90"/>
    </row>
    <row r="91" spans="1:5" ht="14.25">
      <c r="A91" s="90" t="s">
        <v>181</v>
      </c>
      <c r="B91" s="91" t="s">
        <v>1607</v>
      </c>
      <c r="C91" s="92"/>
      <c r="D91" s="236"/>
      <c r="E91" s="90"/>
    </row>
    <row r="92" spans="1:5" ht="14.25">
      <c r="A92" s="85" t="s">
        <v>182</v>
      </c>
      <c r="B92" s="86"/>
      <c r="C92" s="86"/>
      <c r="D92" s="232"/>
      <c r="E92" s="86"/>
    </row>
    <row r="93" spans="1:5" ht="14.25">
      <c r="A93" s="87" t="s">
        <v>128</v>
      </c>
      <c r="B93" s="90"/>
      <c r="C93" s="90"/>
      <c r="D93" s="236"/>
      <c r="E93" s="90"/>
    </row>
    <row r="94" spans="1:5" ht="14.25">
      <c r="A94" s="93" t="s">
        <v>129</v>
      </c>
      <c r="B94" s="90"/>
      <c r="C94" s="90"/>
      <c r="D94" s="236"/>
      <c r="E94" s="90"/>
    </row>
    <row r="95" spans="1:5" ht="14.25">
      <c r="A95" s="93" t="s">
        <v>130</v>
      </c>
      <c r="B95" s="90"/>
      <c r="C95" s="90"/>
      <c r="D95" s="236"/>
      <c r="E95" s="90"/>
    </row>
    <row r="96" spans="1:5" ht="14.25">
      <c r="A96" s="87" t="s">
        <v>183</v>
      </c>
      <c r="B96" s="90"/>
      <c r="C96" s="90"/>
      <c r="D96" s="236"/>
      <c r="E96" s="90"/>
    </row>
    <row r="97" spans="1:5" ht="14.25">
      <c r="A97" s="87" t="s">
        <v>184</v>
      </c>
      <c r="B97" s="90"/>
      <c r="C97" s="90"/>
      <c r="D97" s="236"/>
      <c r="E97" s="90"/>
    </row>
    <row r="98" spans="1:5" ht="14.25">
      <c r="A98" s="87" t="s">
        <v>169</v>
      </c>
      <c r="B98" s="90"/>
      <c r="C98" s="90"/>
      <c r="D98" s="236"/>
      <c r="E98" s="90"/>
    </row>
    <row r="99" spans="1:5" ht="14.25">
      <c r="A99" s="87" t="s">
        <v>185</v>
      </c>
      <c r="B99" s="90"/>
      <c r="C99" s="90"/>
      <c r="D99" s="236"/>
      <c r="E99" s="90"/>
    </row>
    <row r="100" spans="1:5" ht="14.25">
      <c r="A100" s="87" t="s">
        <v>186</v>
      </c>
      <c r="B100" s="90"/>
      <c r="C100" s="90"/>
      <c r="D100" s="236"/>
      <c r="E100" s="90"/>
    </row>
    <row r="101" spans="1:5" ht="14.25">
      <c r="A101" s="87" t="s">
        <v>187</v>
      </c>
      <c r="B101" s="90"/>
      <c r="C101" s="90"/>
      <c r="D101" s="236"/>
      <c r="E101" s="90"/>
    </row>
    <row r="102" spans="1:5" ht="14.25">
      <c r="A102" s="87" t="s">
        <v>659</v>
      </c>
      <c r="B102" s="90"/>
      <c r="C102" s="90"/>
      <c r="D102" s="236"/>
      <c r="E102" s="90"/>
    </row>
    <row r="103" spans="1:5" ht="14.25">
      <c r="A103" s="93" t="s">
        <v>137</v>
      </c>
      <c r="B103" s="90"/>
      <c r="C103" s="90"/>
      <c r="D103" s="236"/>
      <c r="E103" s="90"/>
    </row>
    <row r="104" spans="1:5" ht="14.25">
      <c r="A104" s="93" t="s">
        <v>188</v>
      </c>
      <c r="B104" s="90"/>
      <c r="C104" s="90"/>
      <c r="D104" s="236"/>
      <c r="E104" s="90"/>
    </row>
    <row r="105" spans="1:5" ht="14.25">
      <c r="A105" s="94" t="s">
        <v>189</v>
      </c>
      <c r="B105" s="86">
        <f>SUM(B106:B114)</f>
        <v>2399</v>
      </c>
      <c r="C105" s="86">
        <f>SUM(C106:C114)</f>
        <v>1892</v>
      </c>
      <c r="D105" s="232">
        <f>C105/B105</f>
        <v>0.79</v>
      </c>
      <c r="E105" s="86"/>
    </row>
    <row r="106" spans="1:5" ht="14.25">
      <c r="A106" s="93" t="s">
        <v>128</v>
      </c>
      <c r="B106" s="88">
        <v>9</v>
      </c>
      <c r="C106" s="89"/>
      <c r="D106" s="236"/>
      <c r="E106" s="90"/>
    </row>
    <row r="107" spans="1:5" ht="14.25">
      <c r="A107" s="87" t="s">
        <v>129</v>
      </c>
      <c r="B107" s="88">
        <v>23</v>
      </c>
      <c r="C107" s="89"/>
      <c r="D107" s="236"/>
      <c r="E107" s="90"/>
    </row>
    <row r="108" spans="1:5" ht="14.25">
      <c r="A108" s="87" t="s">
        <v>130</v>
      </c>
      <c r="B108" s="91" t="s">
        <v>1607</v>
      </c>
      <c r="C108" s="92"/>
      <c r="D108" s="236"/>
      <c r="E108" s="90"/>
    </row>
    <row r="109" spans="1:5" ht="14.25">
      <c r="A109" s="87" t="s">
        <v>190</v>
      </c>
      <c r="B109" s="91" t="s">
        <v>1607</v>
      </c>
      <c r="C109" s="92"/>
      <c r="D109" s="236"/>
      <c r="E109" s="90"/>
    </row>
    <row r="110" spans="1:5" ht="14.25">
      <c r="A110" s="93" t="s">
        <v>191</v>
      </c>
      <c r="B110" s="91" t="s">
        <v>1607</v>
      </c>
      <c r="C110" s="92"/>
      <c r="D110" s="236"/>
      <c r="E110" s="90"/>
    </row>
    <row r="111" spans="1:5" ht="14.25">
      <c r="A111" s="93" t="s">
        <v>192</v>
      </c>
      <c r="B111" s="91" t="s">
        <v>1607</v>
      </c>
      <c r="C111" s="92"/>
      <c r="D111" s="236"/>
      <c r="E111" s="90"/>
    </row>
    <row r="112" spans="1:5" ht="14.25">
      <c r="A112" s="87" t="s">
        <v>193</v>
      </c>
      <c r="B112" s="91" t="s">
        <v>1607</v>
      </c>
      <c r="C112" s="92"/>
      <c r="D112" s="236"/>
      <c r="E112" s="90"/>
    </row>
    <row r="113" spans="1:5" ht="14.25">
      <c r="A113" s="93" t="s">
        <v>137</v>
      </c>
      <c r="B113" s="88">
        <v>20</v>
      </c>
      <c r="C113" s="89"/>
      <c r="D113" s="236"/>
      <c r="E113" s="90"/>
    </row>
    <row r="114" spans="1:5" ht="14.25">
      <c r="A114" s="93" t="s">
        <v>194</v>
      </c>
      <c r="B114" s="88">
        <v>2347</v>
      </c>
      <c r="C114" s="89">
        <v>1892</v>
      </c>
      <c r="D114" s="236">
        <f>C114/B114</f>
        <v>0.81</v>
      </c>
      <c r="E114" s="90"/>
    </row>
    <row r="115" spans="1:5" ht="14.25">
      <c r="A115" s="86" t="s">
        <v>195</v>
      </c>
      <c r="B115" s="86">
        <f>SUM(B116:B123)</f>
        <v>811</v>
      </c>
      <c r="C115" s="86">
        <f>SUM(C116:C123)</f>
        <v>709</v>
      </c>
      <c r="D115" s="234">
        <f>C115/B115</f>
        <v>0.87</v>
      </c>
      <c r="E115" s="86"/>
    </row>
    <row r="116" spans="1:5" ht="14.25">
      <c r="A116" s="87" t="s">
        <v>128</v>
      </c>
      <c r="B116" s="88">
        <v>594</v>
      </c>
      <c r="C116" s="89">
        <v>519</v>
      </c>
      <c r="D116" s="236">
        <f>C116/B116</f>
        <v>0.87</v>
      </c>
      <c r="E116" s="90"/>
    </row>
    <row r="117" spans="1:5" ht="14.25">
      <c r="A117" s="87" t="s">
        <v>129</v>
      </c>
      <c r="B117" s="88">
        <v>127</v>
      </c>
      <c r="C117" s="89">
        <v>50</v>
      </c>
      <c r="D117" s="236">
        <f>C117/B117</f>
        <v>0.39</v>
      </c>
      <c r="E117" s="90"/>
    </row>
    <row r="118" spans="1:5" ht="14.25">
      <c r="A118" s="87" t="s">
        <v>130</v>
      </c>
      <c r="B118" s="91" t="s">
        <v>1607</v>
      </c>
      <c r="C118" s="92"/>
      <c r="D118" s="236"/>
      <c r="E118" s="90"/>
    </row>
    <row r="119" spans="1:5" ht="14.25">
      <c r="A119" s="93" t="s">
        <v>196</v>
      </c>
      <c r="B119" s="88">
        <v>50</v>
      </c>
      <c r="C119" s="89">
        <v>60</v>
      </c>
      <c r="D119" s="236">
        <f>C119/B119</f>
        <v>1.2</v>
      </c>
      <c r="E119" s="90"/>
    </row>
    <row r="120" spans="1:5" ht="14.25">
      <c r="A120" s="93" t="s">
        <v>197</v>
      </c>
      <c r="B120" s="88">
        <v>20</v>
      </c>
      <c r="C120" s="89">
        <v>60</v>
      </c>
      <c r="D120" s="236">
        <f>C120/B120</f>
        <v>3</v>
      </c>
      <c r="E120" s="90"/>
    </row>
    <row r="121" spans="1:5" ht="14.25">
      <c r="A121" s="93" t="s">
        <v>660</v>
      </c>
      <c r="B121" s="91" t="s">
        <v>1607</v>
      </c>
      <c r="C121" s="92">
        <v>20</v>
      </c>
      <c r="D121" s="236"/>
      <c r="E121" s="90"/>
    </row>
    <row r="122" spans="1:5" ht="14.25">
      <c r="A122" s="87" t="s">
        <v>137</v>
      </c>
      <c r="B122" s="91" t="s">
        <v>1607</v>
      </c>
      <c r="C122" s="92"/>
      <c r="D122" s="236"/>
      <c r="E122" s="90"/>
    </row>
    <row r="123" spans="1:5" ht="14.25">
      <c r="A123" s="87" t="s">
        <v>198</v>
      </c>
      <c r="B123" s="88">
        <v>20</v>
      </c>
      <c r="C123" s="89"/>
      <c r="D123" s="236"/>
      <c r="E123" s="90"/>
    </row>
    <row r="124" spans="1:5" ht="14.25">
      <c r="A124" s="86" t="s">
        <v>200</v>
      </c>
      <c r="B124" s="86">
        <f>SUM(B125:B134)</f>
        <v>60</v>
      </c>
      <c r="C124" s="86">
        <f>SUM(C125:C134)</f>
        <v>60</v>
      </c>
      <c r="D124" s="232">
        <f>C124/B124</f>
        <v>1</v>
      </c>
      <c r="E124" s="86"/>
    </row>
    <row r="125" spans="1:5" ht="14.25">
      <c r="A125" s="87" t="s">
        <v>128</v>
      </c>
      <c r="B125" s="91" t="s">
        <v>1607</v>
      </c>
      <c r="C125" s="92"/>
      <c r="D125" s="236"/>
      <c r="E125" s="90"/>
    </row>
    <row r="126" spans="1:5" ht="14.25">
      <c r="A126" s="87" t="s">
        <v>129</v>
      </c>
      <c r="B126" s="91" t="s">
        <v>1607</v>
      </c>
      <c r="C126" s="92"/>
      <c r="D126" s="236"/>
      <c r="E126" s="90"/>
    </row>
    <row r="127" spans="1:5" ht="14.25">
      <c r="A127" s="87" t="s">
        <v>130</v>
      </c>
      <c r="B127" s="91" t="s">
        <v>1607</v>
      </c>
      <c r="C127" s="92"/>
      <c r="D127" s="236"/>
      <c r="E127" s="90"/>
    </row>
    <row r="128" spans="1:5" ht="14.25">
      <c r="A128" s="93" t="s">
        <v>201</v>
      </c>
      <c r="B128" s="91" t="s">
        <v>1607</v>
      </c>
      <c r="C128" s="92"/>
      <c r="D128" s="236"/>
      <c r="E128" s="90"/>
    </row>
    <row r="129" spans="1:5" ht="14.25">
      <c r="A129" s="93" t="s">
        <v>202</v>
      </c>
      <c r="B129" s="91" t="s">
        <v>1607</v>
      </c>
      <c r="C129" s="92"/>
      <c r="D129" s="236"/>
      <c r="E129" s="90"/>
    </row>
    <row r="130" spans="1:5" ht="14.25">
      <c r="A130" s="93" t="s">
        <v>203</v>
      </c>
      <c r="B130" s="91" t="s">
        <v>1607</v>
      </c>
      <c r="C130" s="92"/>
      <c r="D130" s="236"/>
      <c r="E130" s="90"/>
    </row>
    <row r="131" spans="1:5" ht="14.25">
      <c r="A131" s="87" t="s">
        <v>204</v>
      </c>
      <c r="B131" s="91" t="s">
        <v>1607</v>
      </c>
      <c r="C131" s="92"/>
      <c r="D131" s="236"/>
      <c r="E131" s="90"/>
    </row>
    <row r="132" spans="1:5" ht="14.25">
      <c r="A132" s="87" t="s">
        <v>205</v>
      </c>
      <c r="B132" s="88">
        <v>60</v>
      </c>
      <c r="C132" s="89">
        <v>60</v>
      </c>
      <c r="D132" s="236">
        <f>C132/B132</f>
        <v>1</v>
      </c>
      <c r="E132" s="90"/>
    </row>
    <row r="133" spans="1:5" ht="14.25">
      <c r="A133" s="87" t="s">
        <v>137</v>
      </c>
      <c r="B133" s="90"/>
      <c r="C133" s="92"/>
      <c r="D133" s="236"/>
      <c r="E133" s="90"/>
    </row>
    <row r="134" spans="1:5" ht="14.25">
      <c r="A134" s="93" t="s">
        <v>206</v>
      </c>
      <c r="B134" s="90"/>
      <c r="C134" s="92"/>
      <c r="D134" s="236"/>
      <c r="E134" s="90"/>
    </row>
    <row r="135" spans="1:5" ht="14.25">
      <c r="A135" s="94" t="s">
        <v>207</v>
      </c>
      <c r="B135" s="86"/>
      <c r="C135" s="86"/>
      <c r="D135" s="232"/>
      <c r="E135" s="86"/>
    </row>
    <row r="136" spans="1:5" ht="14.25">
      <c r="A136" s="93" t="s">
        <v>128</v>
      </c>
      <c r="B136" s="90"/>
      <c r="C136" s="90"/>
      <c r="D136" s="236"/>
      <c r="E136" s="90"/>
    </row>
    <row r="137" spans="1:5" ht="14.25">
      <c r="A137" s="90" t="s">
        <v>129</v>
      </c>
      <c r="B137" s="90"/>
      <c r="C137" s="90"/>
      <c r="D137" s="236"/>
      <c r="E137" s="90"/>
    </row>
    <row r="138" spans="1:5" ht="14.25">
      <c r="A138" s="87" t="s">
        <v>130</v>
      </c>
      <c r="B138" s="90"/>
      <c r="C138" s="90"/>
      <c r="D138" s="236"/>
      <c r="E138" s="90"/>
    </row>
    <row r="139" spans="1:5" ht="14.25">
      <c r="A139" s="87" t="s">
        <v>208</v>
      </c>
      <c r="B139" s="90"/>
      <c r="C139" s="90"/>
      <c r="D139" s="236"/>
      <c r="E139" s="90"/>
    </row>
    <row r="140" spans="1:5" ht="14.25">
      <c r="A140" s="87" t="s">
        <v>209</v>
      </c>
      <c r="B140" s="90"/>
      <c r="C140" s="90"/>
      <c r="D140" s="236"/>
      <c r="E140" s="90"/>
    </row>
    <row r="141" spans="1:5" ht="14.25">
      <c r="A141" s="93" t="s">
        <v>210</v>
      </c>
      <c r="B141" s="90"/>
      <c r="C141" s="90"/>
      <c r="D141" s="236"/>
      <c r="E141" s="90"/>
    </row>
    <row r="142" spans="1:5" ht="14.25">
      <c r="A142" s="93" t="s">
        <v>211</v>
      </c>
      <c r="B142" s="90"/>
      <c r="C142" s="90"/>
      <c r="D142" s="236"/>
      <c r="E142" s="90"/>
    </row>
    <row r="143" spans="1:5" ht="14.25">
      <c r="A143" s="87" t="s">
        <v>212</v>
      </c>
      <c r="B143" s="90"/>
      <c r="C143" s="90"/>
      <c r="D143" s="236"/>
      <c r="E143" s="90"/>
    </row>
    <row r="144" spans="1:5" ht="14.25">
      <c r="A144" s="87" t="s">
        <v>213</v>
      </c>
      <c r="B144" s="90"/>
      <c r="C144" s="90"/>
      <c r="D144" s="236"/>
      <c r="E144" s="90"/>
    </row>
    <row r="145" spans="1:5" ht="14.25">
      <c r="A145" s="87" t="s">
        <v>214</v>
      </c>
      <c r="B145" s="90"/>
      <c r="C145" s="90"/>
      <c r="D145" s="236"/>
      <c r="E145" s="90"/>
    </row>
    <row r="146" spans="1:5" ht="14.25">
      <c r="A146" s="87" t="s">
        <v>137</v>
      </c>
      <c r="B146" s="90"/>
      <c r="C146" s="90"/>
      <c r="D146" s="236"/>
      <c r="E146" s="90"/>
    </row>
    <row r="147" spans="1:5" ht="14.25">
      <c r="A147" s="87" t="s">
        <v>215</v>
      </c>
      <c r="B147" s="90"/>
      <c r="C147" s="90"/>
      <c r="D147" s="236"/>
      <c r="E147" s="90"/>
    </row>
    <row r="148" spans="1:5" ht="14.25">
      <c r="A148" s="85" t="s">
        <v>216</v>
      </c>
      <c r="B148" s="86">
        <f>SUM(B149:B154)</f>
        <v>84</v>
      </c>
      <c r="C148" s="86">
        <f>SUM(C149:C154)</f>
        <v>55</v>
      </c>
      <c r="D148" s="232">
        <f>C148/B148</f>
        <v>0.65</v>
      </c>
      <c r="E148" s="86"/>
    </row>
    <row r="149" spans="1:5" ht="14.25">
      <c r="A149" s="87" t="s">
        <v>128</v>
      </c>
      <c r="B149" s="88">
        <v>84</v>
      </c>
      <c r="C149" s="89">
        <v>55</v>
      </c>
      <c r="D149" s="236">
        <f>C149/B149</f>
        <v>0.65</v>
      </c>
      <c r="E149" s="90"/>
    </row>
    <row r="150" spans="1:5" ht="14.25">
      <c r="A150" s="87" t="s">
        <v>129</v>
      </c>
      <c r="B150" s="91" t="s">
        <v>1607</v>
      </c>
      <c r="C150" s="92"/>
      <c r="D150" s="236"/>
      <c r="E150" s="90"/>
    </row>
    <row r="151" spans="1:5" ht="14.25">
      <c r="A151" s="93" t="s">
        <v>130</v>
      </c>
      <c r="B151" s="91" t="s">
        <v>1607</v>
      </c>
      <c r="C151" s="92"/>
      <c r="D151" s="236"/>
      <c r="E151" s="90"/>
    </row>
    <row r="152" spans="1:5" ht="14.25">
      <c r="A152" s="93" t="s">
        <v>217</v>
      </c>
      <c r="B152" s="91" t="s">
        <v>1607</v>
      </c>
      <c r="C152" s="92"/>
      <c r="D152" s="236"/>
      <c r="E152" s="90"/>
    </row>
    <row r="153" spans="1:5" ht="14.25">
      <c r="A153" s="93" t="s">
        <v>137</v>
      </c>
      <c r="B153" s="91" t="s">
        <v>1607</v>
      </c>
      <c r="C153" s="92"/>
      <c r="D153" s="236"/>
      <c r="E153" s="90"/>
    </row>
    <row r="154" spans="1:5" ht="14.25">
      <c r="A154" s="90" t="s">
        <v>218</v>
      </c>
      <c r="B154" s="91" t="s">
        <v>1607</v>
      </c>
      <c r="C154" s="92"/>
      <c r="D154" s="236"/>
      <c r="E154" s="90"/>
    </row>
    <row r="155" spans="1:5" ht="14.25">
      <c r="A155" s="85" t="s">
        <v>219</v>
      </c>
      <c r="B155" s="86"/>
      <c r="C155" s="86"/>
      <c r="D155" s="232"/>
      <c r="E155" s="86"/>
    </row>
    <row r="156" spans="1:5" ht="14.25">
      <c r="A156" s="87" t="s">
        <v>128</v>
      </c>
      <c r="B156" s="90"/>
      <c r="C156" s="90"/>
      <c r="D156" s="236"/>
      <c r="E156" s="90"/>
    </row>
    <row r="157" spans="1:5" ht="14.25">
      <c r="A157" s="93" t="s">
        <v>129</v>
      </c>
      <c r="B157" s="90"/>
      <c r="C157" s="90"/>
      <c r="D157" s="236"/>
      <c r="E157" s="90"/>
    </row>
    <row r="158" spans="1:5" ht="14.25">
      <c r="A158" s="93" t="s">
        <v>130</v>
      </c>
      <c r="B158" s="90"/>
      <c r="C158" s="90"/>
      <c r="D158" s="236"/>
      <c r="E158" s="90"/>
    </row>
    <row r="159" spans="1:5" ht="14.25">
      <c r="A159" s="93" t="s">
        <v>220</v>
      </c>
      <c r="B159" s="90"/>
      <c r="C159" s="90"/>
      <c r="D159" s="236"/>
      <c r="E159" s="90"/>
    </row>
    <row r="160" spans="1:5" ht="14.25">
      <c r="A160" s="90" t="s">
        <v>221</v>
      </c>
      <c r="B160" s="90"/>
      <c r="C160" s="90"/>
      <c r="D160" s="236"/>
      <c r="E160" s="90"/>
    </row>
    <row r="161" spans="1:5" ht="14.25">
      <c r="A161" s="87" t="s">
        <v>137</v>
      </c>
      <c r="B161" s="90"/>
      <c r="C161" s="90"/>
      <c r="D161" s="236"/>
      <c r="E161" s="90"/>
    </row>
    <row r="162" spans="1:5" ht="14.25">
      <c r="A162" s="87" t="s">
        <v>222</v>
      </c>
      <c r="B162" s="90"/>
      <c r="C162" s="90"/>
      <c r="D162" s="236"/>
      <c r="E162" s="90"/>
    </row>
    <row r="163" spans="1:5" ht="14.25">
      <c r="A163" s="94" t="s">
        <v>223</v>
      </c>
      <c r="B163" s="86">
        <f>SUM(B164:B168)</f>
        <v>492</v>
      </c>
      <c r="C163" s="86">
        <f>SUM(C164:C168)</f>
        <v>380</v>
      </c>
      <c r="D163" s="232">
        <f>C163/B163</f>
        <v>0.77</v>
      </c>
      <c r="E163" s="86"/>
    </row>
    <row r="164" spans="1:5" ht="14.25">
      <c r="A164" s="93" t="s">
        <v>128</v>
      </c>
      <c r="B164" s="88">
        <v>294</v>
      </c>
      <c r="C164" s="89">
        <v>272</v>
      </c>
      <c r="D164" s="236">
        <f>C164/B164</f>
        <v>0.93</v>
      </c>
      <c r="E164" s="90"/>
    </row>
    <row r="165" spans="1:5" ht="14.25">
      <c r="A165" s="93" t="s">
        <v>129</v>
      </c>
      <c r="B165" s="88">
        <v>60</v>
      </c>
      <c r="C165" s="89">
        <v>10</v>
      </c>
      <c r="D165" s="236">
        <f>C165/B165</f>
        <v>0.17</v>
      </c>
      <c r="E165" s="90"/>
    </row>
    <row r="166" spans="1:5" ht="14.25">
      <c r="A166" s="87" t="s">
        <v>130</v>
      </c>
      <c r="B166" s="91" t="s">
        <v>1607</v>
      </c>
      <c r="C166" s="92"/>
      <c r="D166" s="236"/>
      <c r="E166" s="90"/>
    </row>
    <row r="167" spans="1:5" ht="14.25">
      <c r="A167" s="87" t="s">
        <v>224</v>
      </c>
      <c r="B167" s="88">
        <v>100</v>
      </c>
      <c r="C167" s="89">
        <v>90</v>
      </c>
      <c r="D167" s="236">
        <f>C167/B167</f>
        <v>0.9</v>
      </c>
      <c r="E167" s="90"/>
    </row>
    <row r="168" spans="1:5" ht="14.25">
      <c r="A168" s="87" t="s">
        <v>225</v>
      </c>
      <c r="B168" s="88">
        <v>38</v>
      </c>
      <c r="C168" s="89">
        <v>8</v>
      </c>
      <c r="D168" s="236">
        <f>C168/B168</f>
        <v>0.21</v>
      </c>
      <c r="E168" s="90"/>
    </row>
    <row r="169" spans="1:5" ht="14.25">
      <c r="A169" s="94" t="s">
        <v>226</v>
      </c>
      <c r="B169" s="86">
        <f>SUM(B170:B175)</f>
        <v>80</v>
      </c>
      <c r="C169" s="86">
        <f>SUM(C170:C175)</f>
        <v>51</v>
      </c>
      <c r="D169" s="232">
        <f>C169/B169</f>
        <v>0.64</v>
      </c>
      <c r="E169" s="86"/>
    </row>
    <row r="170" spans="1:5" ht="14.25">
      <c r="A170" s="93" t="s">
        <v>128</v>
      </c>
      <c r="B170" s="88">
        <v>67</v>
      </c>
      <c r="C170" s="89">
        <v>51</v>
      </c>
      <c r="D170" s="236">
        <f>C170/B170</f>
        <v>0.76</v>
      </c>
      <c r="E170" s="90"/>
    </row>
    <row r="171" spans="1:5" ht="14.25">
      <c r="A171" s="93" t="s">
        <v>129</v>
      </c>
      <c r="B171" s="88">
        <v>7</v>
      </c>
      <c r="C171" s="89"/>
      <c r="D171" s="236"/>
      <c r="E171" s="90"/>
    </row>
    <row r="172" spans="1:5" ht="14.25">
      <c r="A172" s="90" t="s">
        <v>130</v>
      </c>
      <c r="B172" s="91" t="s">
        <v>1607</v>
      </c>
      <c r="C172" s="92"/>
      <c r="D172" s="236"/>
      <c r="E172" s="90"/>
    </row>
    <row r="173" spans="1:5" ht="14.25">
      <c r="A173" s="87" t="s">
        <v>142</v>
      </c>
      <c r="B173" s="91" t="s">
        <v>1607</v>
      </c>
      <c r="C173" s="92"/>
      <c r="D173" s="236"/>
      <c r="E173" s="90"/>
    </row>
    <row r="174" spans="1:5" ht="14.25">
      <c r="A174" s="87" t="s">
        <v>137</v>
      </c>
      <c r="B174" s="88">
        <v>6</v>
      </c>
      <c r="C174" s="89"/>
      <c r="D174" s="236"/>
      <c r="E174" s="90"/>
    </row>
    <row r="175" spans="1:5" ht="14.25">
      <c r="A175" s="87" t="s">
        <v>227</v>
      </c>
      <c r="B175" s="91" t="s">
        <v>1607</v>
      </c>
      <c r="C175" s="92"/>
      <c r="D175" s="236"/>
      <c r="E175" s="90"/>
    </row>
    <row r="176" spans="1:5" ht="14.25">
      <c r="A176" s="94" t="s">
        <v>228</v>
      </c>
      <c r="B176" s="86">
        <f>SUM(B177:B182)</f>
        <v>1295</v>
      </c>
      <c r="C176" s="86">
        <f>SUM(C177:C182)</f>
        <v>684</v>
      </c>
      <c r="D176" s="232">
        <f>C176/B176</f>
        <v>0.53</v>
      </c>
      <c r="E176" s="86"/>
    </row>
    <row r="177" spans="1:5" ht="14.25">
      <c r="A177" s="93" t="s">
        <v>128</v>
      </c>
      <c r="B177" s="88">
        <v>386</v>
      </c>
      <c r="C177" s="89">
        <v>393</v>
      </c>
      <c r="D177" s="236">
        <f>C177/B177</f>
        <v>1.02</v>
      </c>
      <c r="E177" s="90"/>
    </row>
    <row r="178" spans="1:5" ht="14.25">
      <c r="A178" s="93" t="s">
        <v>129</v>
      </c>
      <c r="B178" s="88">
        <v>275</v>
      </c>
      <c r="C178" s="89">
        <v>136</v>
      </c>
      <c r="D178" s="236">
        <f>C178/B178</f>
        <v>0.49</v>
      </c>
      <c r="E178" s="90"/>
    </row>
    <row r="179" spans="1:5" ht="14.25">
      <c r="A179" s="87" t="s">
        <v>130</v>
      </c>
      <c r="B179" s="91" t="s">
        <v>1607</v>
      </c>
      <c r="C179" s="92"/>
      <c r="D179" s="236"/>
      <c r="E179" s="90"/>
    </row>
    <row r="180" spans="1:5" ht="14.25">
      <c r="A180" s="87" t="s">
        <v>661</v>
      </c>
      <c r="B180" s="91" t="s">
        <v>1607</v>
      </c>
      <c r="C180" s="92">
        <v>150</v>
      </c>
      <c r="D180" s="236"/>
      <c r="E180" s="90"/>
    </row>
    <row r="181" spans="1:5" ht="14.25">
      <c r="A181" s="93" t="s">
        <v>137</v>
      </c>
      <c r="B181" s="91" t="s">
        <v>1607</v>
      </c>
      <c r="C181" s="92"/>
      <c r="D181" s="236"/>
      <c r="E181" s="90"/>
    </row>
    <row r="182" spans="1:5" ht="14.25">
      <c r="A182" s="93" t="s">
        <v>229</v>
      </c>
      <c r="B182" s="88">
        <v>634</v>
      </c>
      <c r="C182" s="89">
        <v>5</v>
      </c>
      <c r="D182" s="236">
        <f>C182/B182</f>
        <v>0.01</v>
      </c>
      <c r="E182" s="90"/>
    </row>
    <row r="183" spans="1:5" ht="14.25">
      <c r="A183" s="94" t="s">
        <v>230</v>
      </c>
      <c r="B183" s="86">
        <f>SUM(B184:B189)</f>
        <v>1608</v>
      </c>
      <c r="C183" s="86">
        <f>SUM(C184:C189)</f>
        <v>986</v>
      </c>
      <c r="D183" s="232">
        <f>C183/B183</f>
        <v>0.61</v>
      </c>
      <c r="E183" s="86"/>
    </row>
    <row r="184" spans="1:5" ht="14.25">
      <c r="A184" s="93" t="s">
        <v>128</v>
      </c>
      <c r="B184" s="88">
        <v>616</v>
      </c>
      <c r="C184" s="89">
        <v>423</v>
      </c>
      <c r="D184" s="236">
        <f>C184/B184</f>
        <v>0.69</v>
      </c>
      <c r="E184" s="90"/>
    </row>
    <row r="185" spans="1:5" ht="14.25">
      <c r="A185" s="87" t="s">
        <v>129</v>
      </c>
      <c r="B185" s="91" t="s">
        <v>1607</v>
      </c>
      <c r="C185" s="92"/>
      <c r="D185" s="236"/>
      <c r="E185" s="90"/>
    </row>
    <row r="186" spans="1:5" ht="14.25">
      <c r="A186" s="87" t="s">
        <v>130</v>
      </c>
      <c r="B186" s="91" t="s">
        <v>1607</v>
      </c>
      <c r="C186" s="92">
        <v>3</v>
      </c>
      <c r="D186" s="236"/>
      <c r="E186" s="90"/>
    </row>
    <row r="187" spans="1:5" ht="14.25">
      <c r="A187" s="87" t="s">
        <v>231</v>
      </c>
      <c r="B187" s="91" t="s">
        <v>1607</v>
      </c>
      <c r="C187" s="92">
        <v>25</v>
      </c>
      <c r="D187" s="236"/>
      <c r="E187" s="90"/>
    </row>
    <row r="188" spans="1:5" ht="14.25">
      <c r="A188" s="93" t="s">
        <v>137</v>
      </c>
      <c r="B188" s="91" t="s">
        <v>1607</v>
      </c>
      <c r="C188" s="92"/>
      <c r="D188" s="236"/>
      <c r="E188" s="90"/>
    </row>
    <row r="189" spans="1:5" ht="14.25">
      <c r="A189" s="93" t="s">
        <v>232</v>
      </c>
      <c r="B189" s="88">
        <v>992</v>
      </c>
      <c r="C189" s="89">
        <v>535</v>
      </c>
      <c r="D189" s="236">
        <f aca="true" t="shared" si="1" ref="D189:D194">C189/B189</f>
        <v>0.54</v>
      </c>
      <c r="E189" s="90"/>
    </row>
    <row r="190" spans="1:5" ht="14.25">
      <c r="A190" s="94" t="s">
        <v>233</v>
      </c>
      <c r="B190" s="86">
        <f>SUM(B191:B196)</f>
        <v>536</v>
      </c>
      <c r="C190" s="86">
        <f>SUM(C191:C196)</f>
        <v>966</v>
      </c>
      <c r="D190" s="232">
        <f t="shared" si="1"/>
        <v>1.8</v>
      </c>
      <c r="E190" s="86"/>
    </row>
    <row r="191" spans="1:5" ht="14.25">
      <c r="A191" s="87" t="s">
        <v>128</v>
      </c>
      <c r="B191" s="88">
        <v>297</v>
      </c>
      <c r="C191" s="89">
        <v>465</v>
      </c>
      <c r="D191" s="236">
        <f t="shared" si="1"/>
        <v>1.57</v>
      </c>
      <c r="E191" s="90"/>
    </row>
    <row r="192" spans="1:5" ht="14.25">
      <c r="A192" s="87" t="s">
        <v>129</v>
      </c>
      <c r="B192" s="88">
        <v>85</v>
      </c>
      <c r="C192" s="89">
        <v>380</v>
      </c>
      <c r="D192" s="236">
        <f t="shared" si="1"/>
        <v>4.47</v>
      </c>
      <c r="E192" s="90"/>
    </row>
    <row r="193" spans="1:5" ht="14.25">
      <c r="A193" s="87" t="s">
        <v>130</v>
      </c>
      <c r="B193" s="88">
        <v>10</v>
      </c>
      <c r="C193" s="89">
        <v>10</v>
      </c>
      <c r="D193" s="236">
        <f t="shared" si="1"/>
        <v>1</v>
      </c>
      <c r="E193" s="90"/>
    </row>
    <row r="194" spans="1:5" ht="14.25">
      <c r="A194" s="87" t="s">
        <v>234</v>
      </c>
      <c r="B194" s="88">
        <v>61</v>
      </c>
      <c r="C194" s="89">
        <v>10</v>
      </c>
      <c r="D194" s="236">
        <f t="shared" si="1"/>
        <v>0.16</v>
      </c>
      <c r="E194" s="90"/>
    </row>
    <row r="195" spans="1:5" ht="14.25">
      <c r="A195" s="87" t="s">
        <v>137</v>
      </c>
      <c r="B195" s="91" t="s">
        <v>1607</v>
      </c>
      <c r="C195" s="92"/>
      <c r="D195" s="236"/>
      <c r="E195" s="90"/>
    </row>
    <row r="196" spans="1:5" ht="14.25">
      <c r="A196" s="93" t="s">
        <v>235</v>
      </c>
      <c r="B196" s="88">
        <v>83</v>
      </c>
      <c r="C196" s="89">
        <v>101</v>
      </c>
      <c r="D196" s="236">
        <f>C196/B196</f>
        <v>1.22</v>
      </c>
      <c r="E196" s="90"/>
    </row>
    <row r="197" spans="1:5" ht="14.25">
      <c r="A197" s="94" t="s">
        <v>236</v>
      </c>
      <c r="B197" s="86">
        <f>SUM(B198:B203)</f>
        <v>1734</v>
      </c>
      <c r="C197" s="86">
        <f>SUM(C198:C203)</f>
        <v>458</v>
      </c>
      <c r="D197" s="232">
        <f>C197/B197</f>
        <v>0.26</v>
      </c>
      <c r="E197" s="86"/>
    </row>
    <row r="198" spans="1:5" ht="14.25">
      <c r="A198" s="90" t="s">
        <v>128</v>
      </c>
      <c r="B198" s="88">
        <v>142</v>
      </c>
      <c r="C198" s="89">
        <v>118</v>
      </c>
      <c r="D198" s="236">
        <f>C198/B198</f>
        <v>0.83</v>
      </c>
      <c r="E198" s="90"/>
    </row>
    <row r="199" spans="1:5" ht="14.25">
      <c r="A199" s="87" t="s">
        <v>129</v>
      </c>
      <c r="B199" s="88">
        <v>814</v>
      </c>
      <c r="C199" s="89">
        <v>320</v>
      </c>
      <c r="D199" s="236">
        <f>C199/B199</f>
        <v>0.39</v>
      </c>
      <c r="E199" s="90"/>
    </row>
    <row r="200" spans="1:5" ht="14.25">
      <c r="A200" s="87" t="s">
        <v>130</v>
      </c>
      <c r="B200" s="91" t="s">
        <v>1607</v>
      </c>
      <c r="C200" s="92"/>
      <c r="D200" s="236"/>
      <c r="E200" s="90"/>
    </row>
    <row r="201" spans="1:5" ht="14.25">
      <c r="A201" s="87" t="s">
        <v>662</v>
      </c>
      <c r="B201" s="91" t="s">
        <v>1607</v>
      </c>
      <c r="C201" s="92"/>
      <c r="D201" s="236"/>
      <c r="E201" s="90"/>
    </row>
    <row r="202" spans="1:5" ht="14.25">
      <c r="A202" s="87" t="s">
        <v>137</v>
      </c>
      <c r="B202" s="88"/>
      <c r="C202" s="89">
        <v>20</v>
      </c>
      <c r="D202" s="236"/>
      <c r="E202" s="90"/>
    </row>
    <row r="203" spans="1:5" ht="14.25">
      <c r="A203" s="93" t="s">
        <v>237</v>
      </c>
      <c r="B203" s="90">
        <v>778</v>
      </c>
      <c r="C203" s="90"/>
      <c r="D203" s="236"/>
      <c r="E203" s="90"/>
    </row>
    <row r="204" spans="1:5" ht="14.25">
      <c r="A204" s="94" t="s">
        <v>238</v>
      </c>
      <c r="B204" s="86">
        <f>SUM(B205:B211)</f>
        <v>1003</v>
      </c>
      <c r="C204" s="86">
        <f>SUM(C205:C211)</f>
        <v>624</v>
      </c>
      <c r="D204" s="232">
        <f>C204/B204</f>
        <v>0.62</v>
      </c>
      <c r="E204" s="86"/>
    </row>
    <row r="205" spans="1:5" ht="14.25">
      <c r="A205" s="93" t="s">
        <v>128</v>
      </c>
      <c r="B205" s="88">
        <v>168</v>
      </c>
      <c r="C205" s="89">
        <v>185</v>
      </c>
      <c r="D205" s="236">
        <f>C205/B205</f>
        <v>1.1</v>
      </c>
      <c r="E205" s="90"/>
    </row>
    <row r="206" spans="1:5" ht="14.25">
      <c r="A206" s="87" t="s">
        <v>129</v>
      </c>
      <c r="B206" s="88">
        <v>25</v>
      </c>
      <c r="C206" s="89">
        <v>15</v>
      </c>
      <c r="D206" s="236">
        <f>C206/B206</f>
        <v>0.6</v>
      </c>
      <c r="E206" s="90"/>
    </row>
    <row r="207" spans="1:5" ht="14.25">
      <c r="A207" s="87" t="s">
        <v>130</v>
      </c>
      <c r="B207" s="91" t="s">
        <v>1607</v>
      </c>
      <c r="C207" s="92"/>
      <c r="D207" s="236"/>
      <c r="E207" s="90"/>
    </row>
    <row r="208" spans="1:5" ht="14.25">
      <c r="A208" s="87" t="s">
        <v>239</v>
      </c>
      <c r="B208" s="88">
        <v>800</v>
      </c>
      <c r="C208" s="89">
        <v>424</v>
      </c>
      <c r="D208" s="236">
        <f>C208/B208</f>
        <v>0.53</v>
      </c>
      <c r="E208" s="90"/>
    </row>
    <row r="209" spans="1:5" ht="14.25">
      <c r="A209" s="87" t="s">
        <v>240</v>
      </c>
      <c r="B209" s="91" t="s">
        <v>1607</v>
      </c>
      <c r="C209" s="92"/>
      <c r="D209" s="236"/>
      <c r="E209" s="90"/>
    </row>
    <row r="210" spans="1:5" ht="14.25">
      <c r="A210" s="87" t="s">
        <v>137</v>
      </c>
      <c r="B210" s="91" t="s">
        <v>1607</v>
      </c>
      <c r="C210" s="92"/>
      <c r="D210" s="236"/>
      <c r="E210" s="95"/>
    </row>
    <row r="211" spans="1:5" ht="14.25">
      <c r="A211" s="93" t="s">
        <v>241</v>
      </c>
      <c r="B211" s="88">
        <v>10</v>
      </c>
      <c r="C211" s="89"/>
      <c r="D211" s="236"/>
      <c r="E211" s="95"/>
    </row>
    <row r="212" spans="1:5" ht="14.25">
      <c r="A212" s="94" t="s">
        <v>242</v>
      </c>
      <c r="B212" s="96"/>
      <c r="C212" s="96"/>
      <c r="D212" s="232"/>
      <c r="E212" s="96"/>
    </row>
    <row r="213" spans="1:5" ht="14.25">
      <c r="A213" s="93" t="s">
        <v>128</v>
      </c>
      <c r="B213" s="88"/>
      <c r="C213" s="90"/>
      <c r="D213" s="236"/>
      <c r="E213" s="90"/>
    </row>
    <row r="214" spans="1:5" ht="14.25">
      <c r="A214" s="90" t="s">
        <v>129</v>
      </c>
      <c r="B214" s="88"/>
      <c r="C214" s="90"/>
      <c r="D214" s="236"/>
      <c r="E214" s="90"/>
    </row>
    <row r="215" spans="1:5" ht="14.25">
      <c r="A215" s="87" t="s">
        <v>130</v>
      </c>
      <c r="B215" s="91" t="s">
        <v>1607</v>
      </c>
      <c r="C215" s="97"/>
      <c r="D215" s="236"/>
      <c r="E215" s="90"/>
    </row>
    <row r="216" spans="1:5" ht="14.25">
      <c r="A216" s="87" t="s">
        <v>137</v>
      </c>
      <c r="B216" s="91" t="s">
        <v>1607</v>
      </c>
      <c r="C216" s="97"/>
      <c r="D216" s="236"/>
      <c r="E216" s="90"/>
    </row>
    <row r="217" spans="1:5" ht="14.25">
      <c r="A217" s="87" t="s">
        <v>243</v>
      </c>
      <c r="B217" s="88"/>
      <c r="C217" s="97"/>
      <c r="D217" s="236"/>
      <c r="E217" s="90"/>
    </row>
    <row r="218" spans="1:5" ht="14.25">
      <c r="A218" s="94" t="s">
        <v>244</v>
      </c>
      <c r="B218" s="98">
        <f>SUM(B219:B223)</f>
        <v>1508</v>
      </c>
      <c r="C218" s="98">
        <f>SUM(C219:C223)</f>
        <v>804</v>
      </c>
      <c r="D218" s="232">
        <f>C218/B218</f>
        <v>0.53</v>
      </c>
      <c r="E218" s="86"/>
    </row>
    <row r="219" spans="1:5" ht="14.25">
      <c r="A219" s="93" t="s">
        <v>128</v>
      </c>
      <c r="B219" s="88">
        <v>418</v>
      </c>
      <c r="C219" s="89">
        <v>333</v>
      </c>
      <c r="D219" s="236">
        <f>C219/B219</f>
        <v>0.8</v>
      </c>
      <c r="E219" s="90"/>
    </row>
    <row r="220" spans="1:5" ht="14.25">
      <c r="A220" s="93" t="s">
        <v>129</v>
      </c>
      <c r="B220" s="88">
        <v>1052</v>
      </c>
      <c r="C220" s="89">
        <v>271</v>
      </c>
      <c r="D220" s="236">
        <f>C220/B220</f>
        <v>0.26</v>
      </c>
      <c r="E220" s="90"/>
    </row>
    <row r="221" spans="1:5" ht="14.25">
      <c r="A221" s="87" t="s">
        <v>130</v>
      </c>
      <c r="B221" s="91" t="s">
        <v>1607</v>
      </c>
      <c r="C221" s="92"/>
      <c r="D221" s="236"/>
      <c r="E221" s="90"/>
    </row>
    <row r="222" spans="1:5" ht="14.25">
      <c r="A222" s="87" t="s">
        <v>137</v>
      </c>
      <c r="B222" s="91" t="s">
        <v>1607</v>
      </c>
      <c r="C222" s="92"/>
      <c r="D222" s="236"/>
      <c r="E222" s="90"/>
    </row>
    <row r="223" spans="1:5" ht="14.25">
      <c r="A223" s="87" t="s">
        <v>245</v>
      </c>
      <c r="B223" s="88">
        <v>38</v>
      </c>
      <c r="C223" s="89">
        <v>200</v>
      </c>
      <c r="D223" s="236">
        <f>C223/B223</f>
        <v>5.26</v>
      </c>
      <c r="E223" s="90"/>
    </row>
    <row r="224" spans="1:5" ht="14.25">
      <c r="A224" s="85" t="s">
        <v>246</v>
      </c>
      <c r="B224" s="99">
        <f>SUM(B225:B230)</f>
        <v>532</v>
      </c>
      <c r="C224" s="99">
        <f>SUM(C225:C230)</f>
        <v>630</v>
      </c>
      <c r="D224" s="232">
        <f>C224/B224</f>
        <v>1.18</v>
      </c>
      <c r="E224" s="86"/>
    </row>
    <row r="225" spans="1:5" ht="14.25">
      <c r="A225" s="87" t="s">
        <v>128</v>
      </c>
      <c r="B225" s="88">
        <v>80</v>
      </c>
      <c r="C225" s="89">
        <v>115</v>
      </c>
      <c r="D225" s="236">
        <f>C225/B225</f>
        <v>1.44</v>
      </c>
      <c r="E225" s="90"/>
    </row>
    <row r="226" spans="1:5" ht="14.25">
      <c r="A226" s="87" t="s">
        <v>129</v>
      </c>
      <c r="B226" s="88">
        <v>423</v>
      </c>
      <c r="C226" s="89">
        <v>515</v>
      </c>
      <c r="D226" s="236">
        <f>C226/B226</f>
        <v>1.22</v>
      </c>
      <c r="E226" s="90"/>
    </row>
    <row r="227" spans="1:5" ht="14.25">
      <c r="A227" s="87" t="s">
        <v>130</v>
      </c>
      <c r="B227" s="91" t="s">
        <v>1607</v>
      </c>
      <c r="C227" s="92"/>
      <c r="D227" s="236"/>
      <c r="E227" s="90"/>
    </row>
    <row r="228" spans="1:5" ht="14.25">
      <c r="A228" s="87" t="s">
        <v>663</v>
      </c>
      <c r="B228" s="88"/>
      <c r="C228" s="89"/>
      <c r="D228" s="236"/>
      <c r="E228" s="90"/>
    </row>
    <row r="229" spans="1:5" ht="14.25">
      <c r="A229" s="87" t="s">
        <v>137</v>
      </c>
      <c r="B229" s="88">
        <v>11</v>
      </c>
      <c r="C229" s="89"/>
      <c r="D229" s="236"/>
      <c r="E229" s="90"/>
    </row>
    <row r="230" spans="1:5" ht="14.25">
      <c r="A230" s="87" t="s">
        <v>247</v>
      </c>
      <c r="B230" s="97">
        <v>18</v>
      </c>
      <c r="C230" s="97"/>
      <c r="D230" s="236"/>
      <c r="E230" s="90"/>
    </row>
    <row r="231" spans="1:5" ht="14.25">
      <c r="A231" s="85" t="s">
        <v>248</v>
      </c>
      <c r="B231" s="98">
        <f>SUM(B232:B245)</f>
        <v>1901</v>
      </c>
      <c r="C231" s="98">
        <f>SUM(C232:C245)</f>
        <v>1784</v>
      </c>
      <c r="D231" s="232">
        <f>C231/B231</f>
        <v>0.94</v>
      </c>
      <c r="E231" s="86"/>
    </row>
    <row r="232" spans="1:5" ht="14.25">
      <c r="A232" s="87" t="s">
        <v>128</v>
      </c>
      <c r="B232" s="88">
        <v>46</v>
      </c>
      <c r="C232" s="90">
        <v>119</v>
      </c>
      <c r="D232" s="236">
        <f>C232/B232</f>
        <v>2.59</v>
      </c>
      <c r="E232" s="90"/>
    </row>
    <row r="233" spans="1:5" ht="14.25">
      <c r="A233" s="87" t="s">
        <v>129</v>
      </c>
      <c r="B233" s="88">
        <v>7</v>
      </c>
      <c r="C233" s="90">
        <v>40</v>
      </c>
      <c r="D233" s="236">
        <f>C233/B233</f>
        <v>5.71</v>
      </c>
      <c r="E233" s="90"/>
    </row>
    <row r="234" spans="1:5" ht="14.25">
      <c r="A234" s="87" t="s">
        <v>130</v>
      </c>
      <c r="B234" s="90"/>
      <c r="C234" s="90">
        <v>10</v>
      </c>
      <c r="D234" s="236"/>
      <c r="E234" s="90"/>
    </row>
    <row r="235" spans="1:5" ht="14.25">
      <c r="A235" s="87" t="s">
        <v>664</v>
      </c>
      <c r="B235" s="90">
        <v>52</v>
      </c>
      <c r="C235" s="90"/>
      <c r="D235" s="236"/>
      <c r="E235" s="90"/>
    </row>
    <row r="236" spans="1:5" ht="14.25">
      <c r="A236" s="87" t="s">
        <v>665</v>
      </c>
      <c r="B236" s="90">
        <v>60</v>
      </c>
      <c r="C236" s="90">
        <v>60</v>
      </c>
      <c r="D236" s="236">
        <f>C236/B236</f>
        <v>1</v>
      </c>
      <c r="E236" s="90"/>
    </row>
    <row r="237" spans="1:5" ht="14.25">
      <c r="A237" s="87" t="s">
        <v>169</v>
      </c>
      <c r="B237" s="90">
        <v>10</v>
      </c>
      <c r="C237" s="90">
        <v>10</v>
      </c>
      <c r="D237" s="236">
        <f>C237/B237</f>
        <v>1</v>
      </c>
      <c r="E237" s="90"/>
    </row>
    <row r="238" spans="1:5" ht="14.25">
      <c r="A238" s="87" t="s">
        <v>666</v>
      </c>
      <c r="B238" s="90"/>
      <c r="C238" s="90"/>
      <c r="D238" s="236"/>
      <c r="E238" s="90"/>
    </row>
    <row r="239" spans="1:5" ht="14.25">
      <c r="A239" s="87" t="s">
        <v>249</v>
      </c>
      <c r="B239" s="90">
        <v>1</v>
      </c>
      <c r="C239" s="90">
        <v>11</v>
      </c>
      <c r="D239" s="236">
        <f>C239/B239</f>
        <v>11</v>
      </c>
      <c r="E239" s="90"/>
    </row>
    <row r="240" spans="1:5" ht="14.25">
      <c r="A240" s="87" t="s">
        <v>250</v>
      </c>
      <c r="B240" s="90"/>
      <c r="C240" s="90">
        <v>1</v>
      </c>
      <c r="D240" s="236"/>
      <c r="E240" s="90"/>
    </row>
    <row r="241" spans="1:5" ht="14.25">
      <c r="A241" s="87" t="s">
        <v>251</v>
      </c>
      <c r="B241" s="90">
        <v>1</v>
      </c>
      <c r="C241" s="90">
        <v>2</v>
      </c>
      <c r="D241" s="236">
        <f>C241/B241</f>
        <v>2</v>
      </c>
      <c r="E241" s="90"/>
    </row>
    <row r="242" spans="1:5" ht="14.25">
      <c r="A242" s="87" t="s">
        <v>667</v>
      </c>
      <c r="B242" s="90">
        <v>5</v>
      </c>
      <c r="C242" s="90"/>
      <c r="D242" s="236"/>
      <c r="E242" s="90"/>
    </row>
    <row r="243" spans="1:5" ht="14.25">
      <c r="A243" s="87" t="s">
        <v>668</v>
      </c>
      <c r="B243" s="90"/>
      <c r="C243" s="90">
        <v>51</v>
      </c>
      <c r="D243" s="236"/>
      <c r="E243" s="90"/>
    </row>
    <row r="244" spans="1:5" ht="14.25">
      <c r="A244" s="87" t="s">
        <v>137</v>
      </c>
      <c r="B244" s="90">
        <v>1640</v>
      </c>
      <c r="C244" s="90">
        <v>1480</v>
      </c>
      <c r="D244" s="236">
        <f>C244/B244</f>
        <v>0.9</v>
      </c>
      <c r="E244" s="90"/>
    </row>
    <row r="245" spans="1:5" ht="14.25">
      <c r="A245" s="87" t="s">
        <v>252</v>
      </c>
      <c r="B245" s="90">
        <v>79</v>
      </c>
      <c r="C245" s="90"/>
      <c r="D245" s="236"/>
      <c r="E245" s="90"/>
    </row>
    <row r="246" spans="1:5" ht="14.25">
      <c r="A246" s="85" t="s">
        <v>253</v>
      </c>
      <c r="B246" s="86"/>
      <c r="C246" s="86">
        <f>SUM(C247:C248)</f>
        <v>150</v>
      </c>
      <c r="D246" s="232"/>
      <c r="E246" s="86"/>
    </row>
    <row r="247" spans="1:5" ht="14.25">
      <c r="A247" s="93" t="s">
        <v>254</v>
      </c>
      <c r="B247" s="90"/>
      <c r="C247" s="92">
        <v>50</v>
      </c>
      <c r="D247" s="236"/>
      <c r="E247" s="90"/>
    </row>
    <row r="248" spans="1:5" ht="14.25">
      <c r="A248" s="93" t="s">
        <v>255</v>
      </c>
      <c r="B248" s="90"/>
      <c r="C248" s="92">
        <v>100</v>
      </c>
      <c r="D248" s="236"/>
      <c r="E248" s="90"/>
    </row>
    <row r="249" spans="1:5" ht="14.25">
      <c r="A249" s="84" t="s">
        <v>256</v>
      </c>
      <c r="B249" s="84"/>
      <c r="C249" s="84"/>
      <c r="D249" s="231"/>
      <c r="E249" s="84"/>
    </row>
    <row r="250" spans="1:5" ht="14.25">
      <c r="A250" s="87" t="s">
        <v>257</v>
      </c>
      <c r="B250" s="90"/>
      <c r="C250" s="90"/>
      <c r="D250" s="236"/>
      <c r="E250" s="90"/>
    </row>
    <row r="251" spans="1:5" ht="14.25">
      <c r="A251" s="87" t="s">
        <v>258</v>
      </c>
      <c r="B251" s="90"/>
      <c r="C251" s="90"/>
      <c r="D251" s="236"/>
      <c r="E251" s="90"/>
    </row>
    <row r="252" spans="1:5" ht="14.25">
      <c r="A252" s="84" t="s">
        <v>259</v>
      </c>
      <c r="B252" s="84"/>
      <c r="C252" s="84"/>
      <c r="D252" s="231"/>
      <c r="E252" s="84"/>
    </row>
    <row r="253" spans="1:5" ht="14.25">
      <c r="A253" s="94" t="s">
        <v>260</v>
      </c>
      <c r="B253" s="86"/>
      <c r="C253" s="86"/>
      <c r="D253" s="234"/>
      <c r="E253" s="86"/>
    </row>
    <row r="254" spans="1:5" ht="14.25">
      <c r="A254" s="93" t="s">
        <v>261</v>
      </c>
      <c r="B254" s="90"/>
      <c r="C254" s="90"/>
      <c r="D254" s="236"/>
      <c r="E254" s="90"/>
    </row>
    <row r="255" spans="1:5" ht="14.25">
      <c r="A255" s="87" t="s">
        <v>262</v>
      </c>
      <c r="B255" s="90"/>
      <c r="C255" s="90"/>
      <c r="D255" s="236"/>
      <c r="E255" s="90"/>
    </row>
    <row r="256" spans="1:5" ht="14.25">
      <c r="A256" s="87" t="s">
        <v>263</v>
      </c>
      <c r="B256" s="90"/>
      <c r="C256" s="90"/>
      <c r="D256" s="236"/>
      <c r="E256" s="90"/>
    </row>
    <row r="257" spans="1:5" ht="14.25">
      <c r="A257" s="87" t="s">
        <v>264</v>
      </c>
      <c r="B257" s="90"/>
      <c r="C257" s="90"/>
      <c r="D257" s="236"/>
      <c r="E257" s="90"/>
    </row>
    <row r="258" spans="1:5" ht="14.25">
      <c r="A258" s="93" t="s">
        <v>265</v>
      </c>
      <c r="B258" s="90"/>
      <c r="C258" s="90"/>
      <c r="D258" s="236"/>
      <c r="E258" s="90"/>
    </row>
    <row r="259" spans="1:5" ht="14.25">
      <c r="A259" s="93" t="s">
        <v>266</v>
      </c>
      <c r="B259" s="90"/>
      <c r="C259" s="90"/>
      <c r="D259" s="236"/>
      <c r="E259" s="90"/>
    </row>
    <row r="260" spans="1:5" ht="14.25">
      <c r="A260" s="93" t="s">
        <v>267</v>
      </c>
      <c r="B260" s="90"/>
      <c r="C260" s="90"/>
      <c r="D260" s="236"/>
      <c r="E260" s="90"/>
    </row>
    <row r="261" spans="1:5" ht="14.25">
      <c r="A261" s="93" t="s">
        <v>268</v>
      </c>
      <c r="B261" s="90"/>
      <c r="C261" s="90"/>
      <c r="D261" s="236"/>
      <c r="E261" s="90"/>
    </row>
    <row r="262" spans="1:5" ht="14.25">
      <c r="A262" s="93" t="s">
        <v>269</v>
      </c>
      <c r="B262" s="90"/>
      <c r="C262" s="90"/>
      <c r="D262" s="236"/>
      <c r="E262" s="90"/>
    </row>
    <row r="263" spans="1:5" ht="14.25">
      <c r="A263" s="94" t="s">
        <v>270</v>
      </c>
      <c r="B263" s="86"/>
      <c r="C263" s="86"/>
      <c r="D263" s="234"/>
      <c r="E263" s="86"/>
    </row>
    <row r="264" spans="1:5" ht="14.25">
      <c r="A264" s="84" t="s">
        <v>271</v>
      </c>
      <c r="B264" s="84">
        <f>SUM(B265,B268,B279,B286,B294,B303,B319,B329,B339,B347,B353)</f>
        <v>12866</v>
      </c>
      <c r="C264" s="84">
        <f>SUM(C265,C268,C279,C286,C294,C303,C319,C329,C339,C347,C353)</f>
        <v>11282</v>
      </c>
      <c r="D264" s="231">
        <f>C264/B264</f>
        <v>0.88</v>
      </c>
      <c r="E264" s="84"/>
    </row>
    <row r="265" spans="1:5" ht="14.25">
      <c r="A265" s="85" t="s">
        <v>272</v>
      </c>
      <c r="B265" s="86">
        <f>SUM(B266:B267)</f>
        <v>55</v>
      </c>
      <c r="C265" s="86">
        <f>SUM(C266:C267)</f>
        <v>46</v>
      </c>
      <c r="D265" s="234">
        <f>C265/B265</f>
        <v>0.84</v>
      </c>
      <c r="E265" s="86"/>
    </row>
    <row r="266" spans="1:5" ht="14.25">
      <c r="A266" s="87" t="s">
        <v>273</v>
      </c>
      <c r="B266" s="88">
        <v>55</v>
      </c>
      <c r="C266" s="89">
        <v>46</v>
      </c>
      <c r="D266" s="236">
        <f>C266/B266</f>
        <v>0.84</v>
      </c>
      <c r="E266" s="90"/>
    </row>
    <row r="267" spans="1:5" ht="14.25">
      <c r="A267" s="93" t="s">
        <v>274</v>
      </c>
      <c r="B267" s="88"/>
      <c r="C267" s="90"/>
      <c r="D267" s="236"/>
      <c r="E267" s="90"/>
    </row>
    <row r="268" spans="1:5" ht="14.25">
      <c r="A268" s="94" t="s">
        <v>275</v>
      </c>
      <c r="B268" s="86">
        <f>SUM(B269:B278)</f>
        <v>10603</v>
      </c>
      <c r="C268" s="86">
        <f>SUM(C269:C278)</f>
        <v>9508</v>
      </c>
      <c r="D268" s="234">
        <f>C268/B268</f>
        <v>0.9</v>
      </c>
      <c r="E268" s="86"/>
    </row>
    <row r="269" spans="1:5" ht="14.25">
      <c r="A269" s="93" t="s">
        <v>128</v>
      </c>
      <c r="B269" s="88">
        <v>5804</v>
      </c>
      <c r="C269" s="89">
        <v>5577</v>
      </c>
      <c r="D269" s="236">
        <f>C269/B269</f>
        <v>0.96</v>
      </c>
      <c r="E269" s="90"/>
    </row>
    <row r="270" spans="1:5" ht="14.25">
      <c r="A270" s="93" t="s">
        <v>129</v>
      </c>
      <c r="B270" s="88">
        <v>1205</v>
      </c>
      <c r="C270" s="89">
        <v>999</v>
      </c>
      <c r="D270" s="236">
        <f>C270/B270</f>
        <v>0.83</v>
      </c>
      <c r="E270" s="90"/>
    </row>
    <row r="271" spans="1:5" ht="14.25">
      <c r="A271" s="93" t="s">
        <v>130</v>
      </c>
      <c r="B271" s="91" t="s">
        <v>1607</v>
      </c>
      <c r="C271" s="92"/>
      <c r="D271" s="236"/>
      <c r="E271" s="90"/>
    </row>
    <row r="272" spans="1:5" ht="14.25">
      <c r="A272" s="93" t="s">
        <v>169</v>
      </c>
      <c r="B272" s="88">
        <v>800</v>
      </c>
      <c r="C272" s="89"/>
      <c r="D272" s="236"/>
      <c r="E272" s="90"/>
    </row>
    <row r="273" spans="1:5" ht="14.25">
      <c r="A273" s="93" t="s">
        <v>276</v>
      </c>
      <c r="B273" s="88">
        <v>1513</v>
      </c>
      <c r="C273" s="89">
        <v>773</v>
      </c>
      <c r="D273" s="236">
        <f>C273/B273</f>
        <v>0.51</v>
      </c>
      <c r="E273" s="90"/>
    </row>
    <row r="274" spans="1:5" ht="14.25">
      <c r="A274" s="93" t="s">
        <v>277</v>
      </c>
      <c r="B274" s="91" t="s">
        <v>1607</v>
      </c>
      <c r="C274" s="92"/>
      <c r="D274" s="236"/>
      <c r="E274" s="90"/>
    </row>
    <row r="275" spans="1:5" ht="14.25">
      <c r="A275" s="93" t="s">
        <v>669</v>
      </c>
      <c r="B275" s="88">
        <v>50</v>
      </c>
      <c r="C275" s="89"/>
      <c r="D275" s="236"/>
      <c r="E275" s="90"/>
    </row>
    <row r="276" spans="1:5" ht="14.25">
      <c r="A276" s="93" t="s">
        <v>670</v>
      </c>
      <c r="B276" s="88">
        <v>1231</v>
      </c>
      <c r="C276" s="89">
        <v>2159</v>
      </c>
      <c r="D276" s="236">
        <f>C276/B276</f>
        <v>1.75</v>
      </c>
      <c r="E276" s="90"/>
    </row>
    <row r="277" spans="1:5" ht="14.25">
      <c r="A277" s="93" t="s">
        <v>137</v>
      </c>
      <c r="B277" s="90"/>
      <c r="C277" s="90"/>
      <c r="D277" s="236"/>
      <c r="E277" s="90"/>
    </row>
    <row r="278" spans="1:5" ht="14.25">
      <c r="A278" s="93" t="s">
        <v>278</v>
      </c>
      <c r="B278" s="90"/>
      <c r="C278" s="90"/>
      <c r="D278" s="236"/>
      <c r="E278" s="90"/>
    </row>
    <row r="279" spans="1:5" ht="14.25">
      <c r="A279" s="85" t="s">
        <v>279</v>
      </c>
      <c r="B279" s="86"/>
      <c r="C279" s="86"/>
      <c r="D279" s="234"/>
      <c r="E279" s="86"/>
    </row>
    <row r="280" spans="1:5" ht="14.25">
      <c r="A280" s="87" t="s">
        <v>128</v>
      </c>
      <c r="B280" s="90"/>
      <c r="C280" s="90"/>
      <c r="D280" s="236"/>
      <c r="E280" s="90"/>
    </row>
    <row r="281" spans="1:5" ht="14.25">
      <c r="A281" s="87" t="s">
        <v>129</v>
      </c>
      <c r="B281" s="90"/>
      <c r="C281" s="90"/>
      <c r="D281" s="236"/>
      <c r="E281" s="90"/>
    </row>
    <row r="282" spans="1:5" ht="14.25">
      <c r="A282" s="93" t="s">
        <v>130</v>
      </c>
      <c r="B282" s="90"/>
      <c r="C282" s="90"/>
      <c r="D282" s="236"/>
      <c r="E282" s="90"/>
    </row>
    <row r="283" spans="1:5" ht="14.25">
      <c r="A283" s="93" t="s">
        <v>280</v>
      </c>
      <c r="B283" s="90"/>
      <c r="C283" s="90"/>
      <c r="D283" s="236"/>
      <c r="E283" s="90"/>
    </row>
    <row r="284" spans="1:5" ht="14.25">
      <c r="A284" s="93" t="s">
        <v>137</v>
      </c>
      <c r="B284" s="90"/>
      <c r="C284" s="90"/>
      <c r="D284" s="236"/>
      <c r="E284" s="90"/>
    </row>
    <row r="285" spans="1:5" ht="14.25">
      <c r="A285" s="90" t="s">
        <v>281</v>
      </c>
      <c r="B285" s="90"/>
      <c r="C285" s="90"/>
      <c r="D285" s="236"/>
      <c r="E285" s="90"/>
    </row>
    <row r="286" spans="1:5" ht="14.25">
      <c r="A286" s="85" t="s">
        <v>282</v>
      </c>
      <c r="B286" s="86">
        <f>SUM(B287:B293)</f>
        <v>92</v>
      </c>
      <c r="C286" s="86"/>
      <c r="D286" s="234"/>
      <c r="E286" s="86"/>
    </row>
    <row r="287" spans="1:5" ht="14.25">
      <c r="A287" s="87" t="s">
        <v>128</v>
      </c>
      <c r="B287" s="88">
        <v>6</v>
      </c>
      <c r="C287" s="90"/>
      <c r="D287" s="236"/>
      <c r="E287" s="90"/>
    </row>
    <row r="288" spans="1:5" ht="14.25">
      <c r="A288" s="87" t="s">
        <v>129</v>
      </c>
      <c r="B288" s="91" t="s">
        <v>1607</v>
      </c>
      <c r="C288" s="90"/>
      <c r="D288" s="236"/>
      <c r="E288" s="90"/>
    </row>
    <row r="289" spans="1:5" ht="14.25">
      <c r="A289" s="93" t="s">
        <v>130</v>
      </c>
      <c r="B289" s="91" t="s">
        <v>1607</v>
      </c>
      <c r="C289" s="90"/>
      <c r="D289" s="236"/>
      <c r="E289" s="90"/>
    </row>
    <row r="290" spans="1:5" ht="14.25">
      <c r="A290" s="93" t="s">
        <v>283</v>
      </c>
      <c r="B290" s="88">
        <v>86</v>
      </c>
      <c r="C290" s="90"/>
      <c r="D290" s="236"/>
      <c r="E290" s="90"/>
    </row>
    <row r="291" spans="1:5" ht="14.25">
      <c r="A291" s="93" t="s">
        <v>284</v>
      </c>
      <c r="B291" s="91" t="s">
        <v>1607</v>
      </c>
      <c r="C291" s="90"/>
      <c r="D291" s="236"/>
      <c r="E291" s="90"/>
    </row>
    <row r="292" spans="1:5" ht="14.25">
      <c r="A292" s="93" t="s">
        <v>137</v>
      </c>
      <c r="B292" s="91" t="s">
        <v>1607</v>
      </c>
      <c r="C292" s="90"/>
      <c r="D292" s="236"/>
      <c r="E292" s="90"/>
    </row>
    <row r="293" spans="1:5" ht="14.25">
      <c r="A293" s="93" t="s">
        <v>285</v>
      </c>
      <c r="B293" s="91" t="s">
        <v>1607</v>
      </c>
      <c r="C293" s="90"/>
      <c r="D293" s="236"/>
      <c r="E293" s="90"/>
    </row>
    <row r="294" spans="1:5" ht="14.25">
      <c r="A294" s="86" t="s">
        <v>286</v>
      </c>
      <c r="B294" s="86">
        <f>SUM(B295:B302)</f>
        <v>242</v>
      </c>
      <c r="C294" s="86"/>
      <c r="D294" s="234"/>
      <c r="E294" s="86"/>
    </row>
    <row r="295" spans="1:5" ht="14.25">
      <c r="A295" s="87" t="s">
        <v>128</v>
      </c>
      <c r="B295" s="88">
        <v>42</v>
      </c>
      <c r="C295" s="90"/>
      <c r="D295" s="236"/>
      <c r="E295" s="90"/>
    </row>
    <row r="296" spans="1:5" ht="14.25">
      <c r="A296" s="87" t="s">
        <v>129</v>
      </c>
      <c r="B296" s="88">
        <v>160</v>
      </c>
      <c r="C296" s="90"/>
      <c r="D296" s="236"/>
      <c r="E296" s="90"/>
    </row>
    <row r="297" spans="1:5" ht="14.25">
      <c r="A297" s="87" t="s">
        <v>130</v>
      </c>
      <c r="B297" s="91" t="s">
        <v>1607</v>
      </c>
      <c r="C297" s="90"/>
      <c r="D297" s="236"/>
      <c r="E297" s="90"/>
    </row>
    <row r="298" spans="1:5" ht="14.25">
      <c r="A298" s="93" t="s">
        <v>287</v>
      </c>
      <c r="B298" s="91" t="s">
        <v>1607</v>
      </c>
      <c r="C298" s="90"/>
      <c r="D298" s="236"/>
      <c r="E298" s="90"/>
    </row>
    <row r="299" spans="1:5" ht="14.25">
      <c r="A299" s="93" t="s">
        <v>288</v>
      </c>
      <c r="B299" s="91" t="s">
        <v>1607</v>
      </c>
      <c r="C299" s="90"/>
      <c r="D299" s="236"/>
      <c r="E299" s="90"/>
    </row>
    <row r="300" spans="1:5" ht="14.25">
      <c r="A300" s="93" t="s">
        <v>289</v>
      </c>
      <c r="B300" s="88">
        <v>30</v>
      </c>
      <c r="C300" s="90"/>
      <c r="D300" s="236"/>
      <c r="E300" s="90"/>
    </row>
    <row r="301" spans="1:5" ht="14.25">
      <c r="A301" s="87" t="s">
        <v>137</v>
      </c>
      <c r="B301" s="91" t="s">
        <v>1607</v>
      </c>
      <c r="C301" s="90"/>
      <c r="D301" s="236"/>
      <c r="E301" s="90"/>
    </row>
    <row r="302" spans="1:5" ht="14.25">
      <c r="A302" s="87" t="s">
        <v>290</v>
      </c>
      <c r="B302" s="88">
        <v>10</v>
      </c>
      <c r="C302" s="90"/>
      <c r="D302" s="236"/>
      <c r="E302" s="90"/>
    </row>
    <row r="303" spans="1:5" ht="14.25">
      <c r="A303" s="85" t="s">
        <v>291</v>
      </c>
      <c r="B303" s="86">
        <f>SUM(B304:B318)</f>
        <v>1438</v>
      </c>
      <c r="C303" s="86">
        <f>SUM(C304:C318)</f>
        <v>1601</v>
      </c>
      <c r="D303" s="234">
        <f>C303/B303</f>
        <v>1.11</v>
      </c>
      <c r="E303" s="86"/>
    </row>
    <row r="304" spans="1:5" ht="14.25">
      <c r="A304" s="93" t="s">
        <v>128</v>
      </c>
      <c r="B304" s="88">
        <v>977</v>
      </c>
      <c r="C304" s="89">
        <v>985</v>
      </c>
      <c r="D304" s="236">
        <f>C304/B304</f>
        <v>1.01</v>
      </c>
      <c r="E304" s="90"/>
    </row>
    <row r="305" spans="1:5" ht="14.25">
      <c r="A305" s="93" t="s">
        <v>129</v>
      </c>
      <c r="B305" s="88">
        <v>175</v>
      </c>
      <c r="C305" s="89">
        <v>105</v>
      </c>
      <c r="D305" s="236">
        <f>C305/B305</f>
        <v>0.6</v>
      </c>
      <c r="E305" s="90"/>
    </row>
    <row r="306" spans="1:5" ht="14.25">
      <c r="A306" s="93" t="s">
        <v>130</v>
      </c>
      <c r="B306" s="91" t="s">
        <v>1607</v>
      </c>
      <c r="C306" s="92"/>
      <c r="D306" s="236"/>
      <c r="E306" s="90"/>
    </row>
    <row r="307" spans="1:5" ht="14.25">
      <c r="A307" s="90" t="s">
        <v>292</v>
      </c>
      <c r="B307" s="88">
        <v>131</v>
      </c>
      <c r="C307" s="89">
        <v>315</v>
      </c>
      <c r="D307" s="236">
        <f>C307/B307</f>
        <v>2.4</v>
      </c>
      <c r="E307" s="90"/>
    </row>
    <row r="308" spans="1:5" ht="14.25">
      <c r="A308" s="87" t="s">
        <v>293</v>
      </c>
      <c r="B308" s="88">
        <v>32</v>
      </c>
      <c r="C308" s="89">
        <v>34</v>
      </c>
      <c r="D308" s="236">
        <f>C308/B308</f>
        <v>1.06</v>
      </c>
      <c r="E308" s="90"/>
    </row>
    <row r="309" spans="1:5" ht="14.25">
      <c r="A309" s="87" t="s">
        <v>294</v>
      </c>
      <c r="B309" s="91" t="s">
        <v>1607</v>
      </c>
      <c r="C309" s="92"/>
      <c r="D309" s="236"/>
      <c r="E309" s="90"/>
    </row>
    <row r="310" spans="1:5" ht="14.25">
      <c r="A310" s="87" t="s">
        <v>295</v>
      </c>
      <c r="B310" s="88">
        <v>5</v>
      </c>
      <c r="C310" s="89"/>
      <c r="D310" s="236"/>
      <c r="E310" s="90"/>
    </row>
    <row r="311" spans="1:5" ht="14.25">
      <c r="A311" s="93" t="s">
        <v>296</v>
      </c>
      <c r="B311" s="91" t="s">
        <v>1607</v>
      </c>
      <c r="C311" s="92"/>
      <c r="D311" s="236"/>
      <c r="E311" s="90"/>
    </row>
    <row r="312" spans="1:5" ht="14.25">
      <c r="A312" s="93" t="s">
        <v>297</v>
      </c>
      <c r="B312" s="91" t="s">
        <v>1607</v>
      </c>
      <c r="C312" s="92"/>
      <c r="D312" s="236"/>
      <c r="E312" s="90"/>
    </row>
    <row r="313" spans="1:5" ht="14.25">
      <c r="A313" s="93" t="s">
        <v>298</v>
      </c>
      <c r="B313" s="88">
        <v>10</v>
      </c>
      <c r="C313" s="89">
        <v>19</v>
      </c>
      <c r="D313" s="236">
        <f>C313/B313</f>
        <v>1.9</v>
      </c>
      <c r="E313" s="90"/>
    </row>
    <row r="314" spans="1:5" ht="14.25">
      <c r="A314" s="93" t="s">
        <v>299</v>
      </c>
      <c r="B314" s="91" t="s">
        <v>1607</v>
      </c>
      <c r="C314" s="92"/>
      <c r="D314" s="236"/>
      <c r="E314" s="90"/>
    </row>
    <row r="315" spans="1:5" ht="14.25">
      <c r="A315" s="93" t="s">
        <v>300</v>
      </c>
      <c r="B315" s="88">
        <v>98</v>
      </c>
      <c r="C315" s="89">
        <v>138</v>
      </c>
      <c r="D315" s="236">
        <f>C315/B315</f>
        <v>1.41</v>
      </c>
      <c r="E315" s="90"/>
    </row>
    <row r="316" spans="1:5" ht="14.25">
      <c r="A316" s="93" t="s">
        <v>169</v>
      </c>
      <c r="B316" s="91" t="s">
        <v>1607</v>
      </c>
      <c r="C316" s="92"/>
      <c r="D316" s="236"/>
      <c r="E316" s="90"/>
    </row>
    <row r="317" spans="1:5" ht="14.25">
      <c r="A317" s="93" t="s">
        <v>137</v>
      </c>
      <c r="B317" s="91" t="s">
        <v>1607</v>
      </c>
      <c r="C317" s="92"/>
      <c r="D317" s="236"/>
      <c r="E317" s="90"/>
    </row>
    <row r="318" spans="1:5" ht="14.25">
      <c r="A318" s="87" t="s">
        <v>301</v>
      </c>
      <c r="B318" s="88">
        <v>10</v>
      </c>
      <c r="C318" s="89">
        <v>5</v>
      </c>
      <c r="D318" s="236">
        <f>C318/B318</f>
        <v>0.5</v>
      </c>
      <c r="E318" s="90"/>
    </row>
    <row r="319" spans="1:5" ht="14.25">
      <c r="A319" s="85" t="s">
        <v>302</v>
      </c>
      <c r="B319" s="86"/>
      <c r="C319" s="86"/>
      <c r="D319" s="234"/>
      <c r="E319" s="86"/>
    </row>
    <row r="320" spans="1:5" ht="14.25">
      <c r="A320" s="87" t="s">
        <v>128</v>
      </c>
      <c r="B320" s="91" t="s">
        <v>1607</v>
      </c>
      <c r="C320" s="90"/>
      <c r="D320" s="236"/>
      <c r="E320" s="90"/>
    </row>
    <row r="321" spans="1:5" ht="14.25">
      <c r="A321" s="93" t="s">
        <v>129</v>
      </c>
      <c r="B321" s="91" t="s">
        <v>1607</v>
      </c>
      <c r="C321" s="90"/>
      <c r="D321" s="236"/>
      <c r="E321" s="90"/>
    </row>
    <row r="322" spans="1:5" ht="14.25">
      <c r="A322" s="93" t="s">
        <v>130</v>
      </c>
      <c r="B322" s="91" t="s">
        <v>1607</v>
      </c>
      <c r="C322" s="90"/>
      <c r="D322" s="236"/>
      <c r="E322" s="90"/>
    </row>
    <row r="323" spans="1:5" ht="14.25">
      <c r="A323" s="93" t="s">
        <v>303</v>
      </c>
      <c r="B323" s="88"/>
      <c r="C323" s="90"/>
      <c r="D323" s="236"/>
      <c r="E323" s="90"/>
    </row>
    <row r="324" spans="1:5" ht="14.25">
      <c r="A324" s="90" t="s">
        <v>304</v>
      </c>
      <c r="B324" s="91"/>
      <c r="C324" s="90"/>
      <c r="D324" s="236"/>
      <c r="E324" s="90"/>
    </row>
    <row r="325" spans="1:5" ht="14.25">
      <c r="A325" s="87" t="s">
        <v>305</v>
      </c>
      <c r="B325" s="88"/>
      <c r="C325" s="90"/>
      <c r="D325" s="236"/>
      <c r="E325" s="90"/>
    </row>
    <row r="326" spans="1:5" ht="14.25">
      <c r="A326" s="87" t="s">
        <v>169</v>
      </c>
      <c r="B326" s="91" t="s">
        <v>1607</v>
      </c>
      <c r="C326" s="90"/>
      <c r="D326" s="236"/>
      <c r="E326" s="90"/>
    </row>
    <row r="327" spans="1:5" ht="14.25">
      <c r="A327" s="87" t="s">
        <v>137</v>
      </c>
      <c r="B327" s="91" t="s">
        <v>1607</v>
      </c>
      <c r="C327" s="90"/>
      <c r="D327" s="236"/>
      <c r="E327" s="90"/>
    </row>
    <row r="328" spans="1:5" ht="14.25">
      <c r="A328" s="87" t="s">
        <v>306</v>
      </c>
      <c r="B328" s="91" t="s">
        <v>1607</v>
      </c>
      <c r="C328" s="90"/>
      <c r="D328" s="236"/>
      <c r="E328" s="90"/>
    </row>
    <row r="329" spans="1:5" ht="14.25">
      <c r="A329" s="94" t="s">
        <v>307</v>
      </c>
      <c r="B329" s="86">
        <f>SUM(B330:B338)</f>
        <v>235</v>
      </c>
      <c r="C329" s="86"/>
      <c r="D329" s="234"/>
      <c r="E329" s="86"/>
    </row>
    <row r="330" spans="1:5" ht="14.25">
      <c r="A330" s="93" t="s">
        <v>128</v>
      </c>
      <c r="B330" s="90"/>
      <c r="C330" s="90"/>
      <c r="D330" s="236"/>
      <c r="E330" s="90"/>
    </row>
    <row r="331" spans="1:5" ht="14.25">
      <c r="A331" s="93" t="s">
        <v>129</v>
      </c>
      <c r="B331" s="90"/>
      <c r="C331" s="90"/>
      <c r="D331" s="236"/>
      <c r="E331" s="90"/>
    </row>
    <row r="332" spans="1:5" ht="14.25">
      <c r="A332" s="87" t="s">
        <v>130</v>
      </c>
      <c r="B332" s="90"/>
      <c r="C332" s="90"/>
      <c r="D332" s="236"/>
      <c r="E332" s="90"/>
    </row>
    <row r="333" spans="1:5" ht="14.25">
      <c r="A333" s="87" t="s">
        <v>308</v>
      </c>
      <c r="B333" s="88">
        <v>34</v>
      </c>
      <c r="C333" s="90"/>
      <c r="D333" s="236"/>
      <c r="E333" s="90"/>
    </row>
    <row r="334" spans="1:5" ht="14.25">
      <c r="A334" s="87" t="s">
        <v>309</v>
      </c>
      <c r="B334" s="91" t="s">
        <v>1607</v>
      </c>
      <c r="C334" s="90"/>
      <c r="D334" s="236"/>
      <c r="E334" s="90"/>
    </row>
    <row r="335" spans="1:5" ht="14.25">
      <c r="A335" s="93" t="s">
        <v>310</v>
      </c>
      <c r="B335" s="88">
        <v>201</v>
      </c>
      <c r="C335" s="90"/>
      <c r="D335" s="236"/>
      <c r="E335" s="90"/>
    </row>
    <row r="336" spans="1:5" ht="14.25">
      <c r="A336" s="93" t="s">
        <v>169</v>
      </c>
      <c r="B336" s="90"/>
      <c r="C336" s="90"/>
      <c r="D336" s="236"/>
      <c r="E336" s="90"/>
    </row>
    <row r="337" spans="1:5" ht="14.25">
      <c r="A337" s="93" t="s">
        <v>137</v>
      </c>
      <c r="B337" s="90"/>
      <c r="C337" s="90"/>
      <c r="D337" s="236"/>
      <c r="E337" s="90"/>
    </row>
    <row r="338" spans="1:5" ht="14.25">
      <c r="A338" s="93" t="s">
        <v>311</v>
      </c>
      <c r="B338" s="90"/>
      <c r="C338" s="90"/>
      <c r="D338" s="236"/>
      <c r="E338" s="90"/>
    </row>
    <row r="339" spans="1:5" ht="14.25">
      <c r="A339" s="86" t="s">
        <v>312</v>
      </c>
      <c r="B339" s="86"/>
      <c r="C339" s="86"/>
      <c r="D339" s="234"/>
      <c r="E339" s="86"/>
    </row>
    <row r="340" spans="1:5" ht="14.25">
      <c r="A340" s="87" t="s">
        <v>128</v>
      </c>
      <c r="B340" s="90"/>
      <c r="C340" s="90"/>
      <c r="D340" s="236"/>
      <c r="E340" s="90"/>
    </row>
    <row r="341" spans="1:5" ht="14.25">
      <c r="A341" s="87" t="s">
        <v>129</v>
      </c>
      <c r="B341" s="90"/>
      <c r="C341" s="90"/>
      <c r="D341" s="236"/>
      <c r="E341" s="90"/>
    </row>
    <row r="342" spans="1:5" ht="14.25">
      <c r="A342" s="87" t="s">
        <v>130</v>
      </c>
      <c r="B342" s="90"/>
      <c r="C342" s="90"/>
      <c r="D342" s="236"/>
      <c r="E342" s="90"/>
    </row>
    <row r="343" spans="1:5" ht="14.25">
      <c r="A343" s="93" t="s">
        <v>313</v>
      </c>
      <c r="B343" s="90"/>
      <c r="C343" s="90"/>
      <c r="D343" s="236"/>
      <c r="E343" s="90"/>
    </row>
    <row r="344" spans="1:5" ht="14.25">
      <c r="A344" s="93" t="s">
        <v>314</v>
      </c>
      <c r="B344" s="90"/>
      <c r="C344" s="90"/>
      <c r="D344" s="236"/>
      <c r="E344" s="90"/>
    </row>
    <row r="345" spans="1:5" ht="14.25">
      <c r="A345" s="93" t="s">
        <v>137</v>
      </c>
      <c r="B345" s="90"/>
      <c r="C345" s="90"/>
      <c r="D345" s="236"/>
      <c r="E345" s="90"/>
    </row>
    <row r="346" spans="1:5" ht="14.25">
      <c r="A346" s="87" t="s">
        <v>315</v>
      </c>
      <c r="B346" s="90"/>
      <c r="C346" s="90"/>
      <c r="D346" s="236"/>
      <c r="E346" s="90"/>
    </row>
    <row r="347" spans="1:5" ht="14.25">
      <c r="A347" s="85" t="s">
        <v>316</v>
      </c>
      <c r="B347" s="86"/>
      <c r="C347" s="86"/>
      <c r="D347" s="234"/>
      <c r="E347" s="86"/>
    </row>
    <row r="348" spans="1:5" ht="14.25">
      <c r="A348" s="87" t="s">
        <v>128</v>
      </c>
      <c r="B348" s="90"/>
      <c r="C348" s="90"/>
      <c r="D348" s="236"/>
      <c r="E348" s="90"/>
    </row>
    <row r="349" spans="1:5" ht="14.25">
      <c r="A349" s="93" t="s">
        <v>129</v>
      </c>
      <c r="B349" s="90"/>
      <c r="C349" s="90"/>
      <c r="D349" s="236"/>
      <c r="E349" s="90"/>
    </row>
    <row r="350" spans="1:5" ht="14.25">
      <c r="A350" s="87" t="s">
        <v>169</v>
      </c>
      <c r="B350" s="90"/>
      <c r="C350" s="90"/>
      <c r="D350" s="236"/>
      <c r="E350" s="90"/>
    </row>
    <row r="351" spans="1:5" ht="14.25">
      <c r="A351" s="93" t="s">
        <v>317</v>
      </c>
      <c r="B351" s="90"/>
      <c r="C351" s="90"/>
      <c r="D351" s="236"/>
      <c r="E351" s="90"/>
    </row>
    <row r="352" spans="1:5" ht="14.25">
      <c r="A352" s="87" t="s">
        <v>318</v>
      </c>
      <c r="B352" s="90"/>
      <c r="C352" s="90"/>
      <c r="D352" s="236"/>
      <c r="E352" s="90"/>
    </row>
    <row r="353" spans="1:5" ht="14.25">
      <c r="A353" s="85" t="s">
        <v>319</v>
      </c>
      <c r="B353" s="86">
        <f>B354</f>
        <v>201</v>
      </c>
      <c r="C353" s="86">
        <f>C354</f>
        <v>127</v>
      </c>
      <c r="D353" s="234">
        <f aca="true" t="shared" si="2" ref="D353:D358">C353/B353</f>
        <v>0.63</v>
      </c>
      <c r="E353" s="86"/>
    </row>
    <row r="354" spans="1:5" ht="14.25">
      <c r="A354" s="87" t="s">
        <v>320</v>
      </c>
      <c r="B354" s="90">
        <v>201</v>
      </c>
      <c r="C354" s="89">
        <v>127</v>
      </c>
      <c r="D354" s="236">
        <f t="shared" si="2"/>
        <v>0.63</v>
      </c>
      <c r="E354" s="90"/>
    </row>
    <row r="355" spans="1:5" ht="14.25">
      <c r="A355" s="84" t="s">
        <v>321</v>
      </c>
      <c r="B355" s="84">
        <f>SUM(B356,B361,B370,B376,B382,B386,B390,B394,B400,B407)</f>
        <v>85053</v>
      </c>
      <c r="C355" s="84">
        <f>SUM(C356,C361,C370,C376,C382,C386,C390,C394,C400,C407)</f>
        <v>43715</v>
      </c>
      <c r="D355" s="231">
        <f t="shared" si="2"/>
        <v>0.51</v>
      </c>
      <c r="E355" s="84"/>
    </row>
    <row r="356" spans="1:5" ht="14.25">
      <c r="A356" s="94" t="s">
        <v>322</v>
      </c>
      <c r="B356" s="86">
        <f>SUM(B357:B360)</f>
        <v>1551</v>
      </c>
      <c r="C356" s="86">
        <f>SUM(C357:C360)</f>
        <v>893</v>
      </c>
      <c r="D356" s="234">
        <f t="shared" si="2"/>
        <v>0.58</v>
      </c>
      <c r="E356" s="86"/>
    </row>
    <row r="357" spans="1:5" ht="14.25">
      <c r="A357" s="87" t="s">
        <v>128</v>
      </c>
      <c r="B357" s="88">
        <v>770</v>
      </c>
      <c r="C357" s="89">
        <v>380</v>
      </c>
      <c r="D357" s="236">
        <f t="shared" si="2"/>
        <v>0.49</v>
      </c>
      <c r="E357" s="90"/>
    </row>
    <row r="358" spans="1:5" ht="14.25">
      <c r="A358" s="87" t="s">
        <v>129</v>
      </c>
      <c r="B358" s="88">
        <v>23</v>
      </c>
      <c r="C358" s="89">
        <v>15</v>
      </c>
      <c r="D358" s="236">
        <f t="shared" si="2"/>
        <v>0.65</v>
      </c>
      <c r="E358" s="90"/>
    </row>
    <row r="359" spans="1:5" ht="14.25">
      <c r="A359" s="87" t="s">
        <v>130</v>
      </c>
      <c r="B359" s="91" t="s">
        <v>1607</v>
      </c>
      <c r="C359" s="92"/>
      <c r="D359" s="236"/>
      <c r="E359" s="90"/>
    </row>
    <row r="360" spans="1:5" ht="14.25">
      <c r="A360" s="93" t="s">
        <v>323</v>
      </c>
      <c r="B360" s="88">
        <v>758</v>
      </c>
      <c r="C360" s="89">
        <v>498</v>
      </c>
      <c r="D360" s="236">
        <f aca="true" t="shared" si="3" ref="D360:D365">C360/B360</f>
        <v>0.66</v>
      </c>
      <c r="E360" s="90"/>
    </row>
    <row r="361" spans="1:5" ht="14.25">
      <c r="A361" s="85" t="s">
        <v>324</v>
      </c>
      <c r="B361" s="86">
        <f>SUM(B362:B369)</f>
        <v>79474</v>
      </c>
      <c r="C361" s="86">
        <f>SUM(C362:C369)</f>
        <v>40911</v>
      </c>
      <c r="D361" s="234">
        <f t="shared" si="3"/>
        <v>0.51</v>
      </c>
      <c r="E361" s="86"/>
    </row>
    <row r="362" spans="1:5" ht="14.25">
      <c r="A362" s="87" t="s">
        <v>325</v>
      </c>
      <c r="B362" s="88">
        <v>7648</v>
      </c>
      <c r="C362" s="89">
        <v>1017</v>
      </c>
      <c r="D362" s="236">
        <f t="shared" si="3"/>
        <v>0.13</v>
      </c>
      <c r="E362" s="90"/>
    </row>
    <row r="363" spans="1:5" ht="14.25">
      <c r="A363" s="87" t="s">
        <v>326</v>
      </c>
      <c r="B363" s="88">
        <v>36457</v>
      </c>
      <c r="C363" s="89">
        <v>20615</v>
      </c>
      <c r="D363" s="236">
        <f t="shared" si="3"/>
        <v>0.57</v>
      </c>
      <c r="E363" s="90"/>
    </row>
    <row r="364" spans="1:5" ht="14.25">
      <c r="A364" s="93" t="s">
        <v>327</v>
      </c>
      <c r="B364" s="88">
        <v>23051</v>
      </c>
      <c r="C364" s="89">
        <v>11259</v>
      </c>
      <c r="D364" s="236">
        <f t="shared" si="3"/>
        <v>0.49</v>
      </c>
      <c r="E364" s="90"/>
    </row>
    <row r="365" spans="1:5" ht="14.25">
      <c r="A365" s="93" t="s">
        <v>328</v>
      </c>
      <c r="B365" s="88">
        <v>8631</v>
      </c>
      <c r="C365" s="89">
        <v>5702</v>
      </c>
      <c r="D365" s="236">
        <f t="shared" si="3"/>
        <v>0.66</v>
      </c>
      <c r="E365" s="90"/>
    </row>
    <row r="366" spans="1:5" ht="14.25">
      <c r="A366" s="93" t="s">
        <v>329</v>
      </c>
      <c r="B366" s="91" t="s">
        <v>1607</v>
      </c>
      <c r="C366" s="92"/>
      <c r="D366" s="236"/>
      <c r="E366" s="90"/>
    </row>
    <row r="367" spans="1:5" ht="14.25">
      <c r="A367" s="87" t="s">
        <v>330</v>
      </c>
      <c r="B367" s="91" t="s">
        <v>1607</v>
      </c>
      <c r="C367" s="92"/>
      <c r="D367" s="236"/>
      <c r="E367" s="90"/>
    </row>
    <row r="368" spans="1:5" ht="14.25">
      <c r="A368" s="87" t="s">
        <v>331</v>
      </c>
      <c r="B368" s="91" t="s">
        <v>1607</v>
      </c>
      <c r="C368" s="92"/>
      <c r="D368" s="236"/>
      <c r="E368" s="90"/>
    </row>
    <row r="369" spans="1:5" ht="14.25">
      <c r="A369" s="87" t="s">
        <v>332</v>
      </c>
      <c r="B369" s="88">
        <v>3687</v>
      </c>
      <c r="C369" s="89">
        <v>2318</v>
      </c>
      <c r="D369" s="236">
        <f>C369/B369</f>
        <v>0.63</v>
      </c>
      <c r="E369" s="90"/>
    </row>
    <row r="370" spans="1:5" ht="14.25">
      <c r="A370" s="85" t="s">
        <v>333</v>
      </c>
      <c r="B370" s="86">
        <f>SUM(B371:B375)</f>
        <v>1478</v>
      </c>
      <c r="C370" s="86">
        <f>SUM(C371:C375)</f>
        <v>312</v>
      </c>
      <c r="D370" s="234">
        <f>C370/B370</f>
        <v>0.21</v>
      </c>
      <c r="E370" s="86"/>
    </row>
    <row r="371" spans="1:5" ht="14.25">
      <c r="A371" s="87" t="s">
        <v>334</v>
      </c>
      <c r="B371" s="90"/>
      <c r="C371" s="90"/>
      <c r="D371" s="236"/>
      <c r="E371" s="90"/>
    </row>
    <row r="372" spans="1:5" ht="14.25">
      <c r="A372" s="87" t="s">
        <v>671</v>
      </c>
      <c r="B372" s="90">
        <v>1478</v>
      </c>
      <c r="C372" s="89">
        <v>312</v>
      </c>
      <c r="D372" s="236">
        <f>C372/B372</f>
        <v>0.21</v>
      </c>
      <c r="E372" s="90"/>
    </row>
    <row r="373" spans="1:5" ht="14.25">
      <c r="A373" s="87" t="s">
        <v>335</v>
      </c>
      <c r="B373" s="90"/>
      <c r="C373" s="90"/>
      <c r="D373" s="236"/>
      <c r="E373" s="90"/>
    </row>
    <row r="374" spans="1:5" ht="14.25">
      <c r="A374" s="93" t="s">
        <v>336</v>
      </c>
      <c r="B374" s="90"/>
      <c r="C374" s="90"/>
      <c r="D374" s="236"/>
      <c r="E374" s="90"/>
    </row>
    <row r="375" spans="1:5" ht="14.25">
      <c r="A375" s="93" t="s">
        <v>337</v>
      </c>
      <c r="B375" s="90"/>
      <c r="C375" s="90"/>
      <c r="D375" s="236"/>
      <c r="E375" s="90"/>
    </row>
    <row r="376" spans="1:5" ht="14.25">
      <c r="A376" s="86" t="s">
        <v>338</v>
      </c>
      <c r="B376" s="86"/>
      <c r="C376" s="86"/>
      <c r="D376" s="234"/>
      <c r="E376" s="86"/>
    </row>
    <row r="377" spans="1:5" ht="14.25">
      <c r="A377" s="87" t="s">
        <v>339</v>
      </c>
      <c r="B377" s="90"/>
      <c r="C377" s="90"/>
      <c r="D377" s="236"/>
      <c r="E377" s="90"/>
    </row>
    <row r="378" spans="1:5" ht="14.25">
      <c r="A378" s="87" t="s">
        <v>340</v>
      </c>
      <c r="B378" s="90"/>
      <c r="C378" s="90"/>
      <c r="D378" s="236"/>
      <c r="E378" s="90"/>
    </row>
    <row r="379" spans="1:5" ht="14.25">
      <c r="A379" s="87" t="s">
        <v>341</v>
      </c>
      <c r="B379" s="90"/>
      <c r="C379" s="90"/>
      <c r="D379" s="236"/>
      <c r="E379" s="90"/>
    </row>
    <row r="380" spans="1:5" ht="14.25">
      <c r="A380" s="93" t="s">
        <v>342</v>
      </c>
      <c r="B380" s="90"/>
      <c r="C380" s="90"/>
      <c r="D380" s="236"/>
      <c r="E380" s="90"/>
    </row>
    <row r="381" spans="1:5" ht="14.25">
      <c r="A381" s="93" t="s">
        <v>343</v>
      </c>
      <c r="B381" s="90"/>
      <c r="C381" s="90"/>
      <c r="D381" s="236"/>
      <c r="E381" s="90"/>
    </row>
    <row r="382" spans="1:5" ht="14.25">
      <c r="A382" s="94" t="s">
        <v>344</v>
      </c>
      <c r="B382" s="86"/>
      <c r="C382" s="86"/>
      <c r="D382" s="234"/>
      <c r="E382" s="86"/>
    </row>
    <row r="383" spans="1:5" ht="14.25">
      <c r="A383" s="87" t="s">
        <v>345</v>
      </c>
      <c r="B383" s="90"/>
      <c r="C383" s="90"/>
      <c r="D383" s="236"/>
      <c r="E383" s="90"/>
    </row>
    <row r="384" spans="1:5" ht="14.25">
      <c r="A384" s="87" t="s">
        <v>346</v>
      </c>
      <c r="B384" s="90"/>
      <c r="C384" s="90"/>
      <c r="D384" s="236"/>
      <c r="E384" s="90"/>
    </row>
    <row r="385" spans="1:5" ht="14.25">
      <c r="A385" s="87" t="s">
        <v>347</v>
      </c>
      <c r="B385" s="90"/>
      <c r="C385" s="90"/>
      <c r="D385" s="236"/>
      <c r="E385" s="90"/>
    </row>
    <row r="386" spans="1:5" ht="14.25">
      <c r="A386" s="94" t="s">
        <v>348</v>
      </c>
      <c r="B386" s="86"/>
      <c r="C386" s="86"/>
      <c r="D386" s="234"/>
      <c r="E386" s="86"/>
    </row>
    <row r="387" spans="1:5" ht="14.25">
      <c r="A387" s="93" t="s">
        <v>349</v>
      </c>
      <c r="B387" s="90"/>
      <c r="C387" s="90"/>
      <c r="D387" s="236"/>
      <c r="E387" s="90"/>
    </row>
    <row r="388" spans="1:5" ht="14.25">
      <c r="A388" s="93" t="s">
        <v>350</v>
      </c>
      <c r="B388" s="90"/>
      <c r="C388" s="90"/>
      <c r="D388" s="236"/>
      <c r="E388" s="90"/>
    </row>
    <row r="389" spans="1:5" ht="14.25">
      <c r="A389" s="90" t="s">
        <v>351</v>
      </c>
      <c r="B389" s="90"/>
      <c r="C389" s="90"/>
      <c r="D389" s="236"/>
      <c r="E389" s="90"/>
    </row>
    <row r="390" spans="1:5" ht="14.25">
      <c r="A390" s="85" t="s">
        <v>352</v>
      </c>
      <c r="B390" s="86">
        <f>SUM(B391:B393)</f>
        <v>1087</v>
      </c>
      <c r="C390" s="86">
        <f>SUM(C391:C393)</f>
        <v>170</v>
      </c>
      <c r="D390" s="234">
        <f>C390/B390</f>
        <v>0.16</v>
      </c>
      <c r="E390" s="86"/>
    </row>
    <row r="391" spans="1:5" ht="14.25">
      <c r="A391" s="87" t="s">
        <v>353</v>
      </c>
      <c r="B391" s="90">
        <v>1087</v>
      </c>
      <c r="C391" s="89">
        <v>170</v>
      </c>
      <c r="D391" s="236">
        <f>C391/B391</f>
        <v>0.16</v>
      </c>
      <c r="E391" s="90"/>
    </row>
    <row r="392" spans="1:5" ht="14.25">
      <c r="A392" s="87" t="s">
        <v>354</v>
      </c>
      <c r="B392" s="90"/>
      <c r="C392" s="92"/>
      <c r="D392" s="236"/>
      <c r="E392" s="90"/>
    </row>
    <row r="393" spans="1:5" ht="14.25">
      <c r="A393" s="93" t="s">
        <v>355</v>
      </c>
      <c r="B393" s="90"/>
      <c r="C393" s="92"/>
      <c r="D393" s="236"/>
      <c r="E393" s="90"/>
    </row>
    <row r="394" spans="1:5" ht="14.25">
      <c r="A394" s="94" t="s">
        <v>356</v>
      </c>
      <c r="B394" s="86">
        <f>SUM(B395:B399)</f>
        <v>863</v>
      </c>
      <c r="C394" s="86">
        <f>SUM(C395:C399)</f>
        <v>829</v>
      </c>
      <c r="D394" s="234">
        <f>C394/B394</f>
        <v>0.96</v>
      </c>
      <c r="E394" s="86"/>
    </row>
    <row r="395" spans="1:5" ht="14.25">
      <c r="A395" s="93" t="s">
        <v>357</v>
      </c>
      <c r="B395" s="88">
        <v>435</v>
      </c>
      <c r="C395" s="89">
        <v>454</v>
      </c>
      <c r="D395" s="236">
        <f>C395/B395</f>
        <v>1.04</v>
      </c>
      <c r="E395" s="90"/>
    </row>
    <row r="396" spans="1:5" ht="14.25">
      <c r="A396" s="87" t="s">
        <v>358</v>
      </c>
      <c r="B396" s="88">
        <v>428</v>
      </c>
      <c r="C396" s="89">
        <v>375</v>
      </c>
      <c r="D396" s="236">
        <f>C396/B396</f>
        <v>0.88</v>
      </c>
      <c r="E396" s="90"/>
    </row>
    <row r="397" spans="1:5" ht="14.25">
      <c r="A397" s="87" t="s">
        <v>359</v>
      </c>
      <c r="B397" s="90"/>
      <c r="C397" s="92"/>
      <c r="D397" s="236"/>
      <c r="E397" s="90"/>
    </row>
    <row r="398" spans="1:5" ht="14.25">
      <c r="A398" s="87" t="s">
        <v>360</v>
      </c>
      <c r="B398" s="90"/>
      <c r="C398" s="92"/>
      <c r="D398" s="236"/>
      <c r="E398" s="90"/>
    </row>
    <row r="399" spans="1:5" ht="14.25">
      <c r="A399" s="87" t="s">
        <v>361</v>
      </c>
      <c r="B399" s="90"/>
      <c r="C399" s="92"/>
      <c r="D399" s="236"/>
      <c r="E399" s="90"/>
    </row>
    <row r="400" spans="1:5" ht="14.25">
      <c r="A400" s="85" t="s">
        <v>362</v>
      </c>
      <c r="B400" s="86">
        <f>SUM(B401:B406)</f>
        <v>600</v>
      </c>
      <c r="C400" s="86">
        <f>SUM(C401:C406)</f>
        <v>600</v>
      </c>
      <c r="D400" s="234">
        <f>C400/B400</f>
        <v>1</v>
      </c>
      <c r="E400" s="86"/>
    </row>
    <row r="401" spans="1:5" ht="14.25">
      <c r="A401" s="93" t="s">
        <v>363</v>
      </c>
      <c r="B401" s="88">
        <v>200</v>
      </c>
      <c r="C401" s="89">
        <v>300</v>
      </c>
      <c r="D401" s="236">
        <f>C401/B401</f>
        <v>1.5</v>
      </c>
      <c r="E401" s="90"/>
    </row>
    <row r="402" spans="1:5" ht="14.25">
      <c r="A402" s="93" t="s">
        <v>364</v>
      </c>
      <c r="B402" s="88">
        <v>100</v>
      </c>
      <c r="C402" s="89"/>
      <c r="D402" s="236"/>
      <c r="E402" s="90"/>
    </row>
    <row r="403" spans="1:5" ht="14.25">
      <c r="A403" s="93" t="s">
        <v>365</v>
      </c>
      <c r="B403" s="88">
        <v>200</v>
      </c>
      <c r="C403" s="89">
        <v>300</v>
      </c>
      <c r="D403" s="236">
        <f>C403/B403</f>
        <v>1.5</v>
      </c>
      <c r="E403" s="90"/>
    </row>
    <row r="404" spans="1:5" ht="14.25">
      <c r="A404" s="90" t="s">
        <v>366</v>
      </c>
      <c r="B404" s="88">
        <v>100</v>
      </c>
      <c r="C404" s="89"/>
      <c r="D404" s="236"/>
      <c r="E404" s="90"/>
    </row>
    <row r="405" spans="1:5" ht="14.25">
      <c r="A405" s="87" t="s">
        <v>367</v>
      </c>
      <c r="B405" s="90"/>
      <c r="C405" s="92"/>
      <c r="D405" s="236"/>
      <c r="E405" s="90"/>
    </row>
    <row r="406" spans="1:5" ht="14.25">
      <c r="A406" s="87" t="s">
        <v>388</v>
      </c>
      <c r="B406" s="90"/>
      <c r="C406" s="92"/>
      <c r="D406" s="236"/>
      <c r="E406" s="90"/>
    </row>
    <row r="407" spans="1:5" ht="14.25">
      <c r="A407" s="85" t="s">
        <v>389</v>
      </c>
      <c r="B407" s="86"/>
      <c r="C407" s="86"/>
      <c r="D407" s="234"/>
      <c r="E407" s="86"/>
    </row>
    <row r="408" spans="1:5" ht="14.25">
      <c r="A408" s="84" t="s">
        <v>390</v>
      </c>
      <c r="B408" s="84">
        <f>SUM(B409,B414,B422,B428,B432,B437,B442,B449,B453,B457)</f>
        <v>662</v>
      </c>
      <c r="C408" s="84">
        <f>SUM(C409,C414,C422,C428,C432,C437,C442,C449,C453,C457)</f>
        <v>834</v>
      </c>
      <c r="D408" s="231">
        <f>C408/B408</f>
        <v>1.26</v>
      </c>
      <c r="E408" s="84"/>
    </row>
    <row r="409" spans="1:5" ht="14.25">
      <c r="A409" s="94" t="s">
        <v>391</v>
      </c>
      <c r="B409" s="86">
        <f>SUM(B410:B413)</f>
        <v>133</v>
      </c>
      <c r="C409" s="86">
        <f>SUM(C410:C413)</f>
        <v>156</v>
      </c>
      <c r="D409" s="234">
        <f>C409/B409</f>
        <v>1.17</v>
      </c>
      <c r="E409" s="86"/>
    </row>
    <row r="410" spans="1:5" ht="14.25">
      <c r="A410" s="87" t="s">
        <v>128</v>
      </c>
      <c r="B410" s="90">
        <v>133</v>
      </c>
      <c r="C410" s="89">
        <v>143</v>
      </c>
      <c r="D410" s="236">
        <f>C410/B410</f>
        <v>1.08</v>
      </c>
      <c r="E410" s="90"/>
    </row>
    <row r="411" spans="1:5" ht="14.25">
      <c r="A411" s="87" t="s">
        <v>129</v>
      </c>
      <c r="B411" s="90"/>
      <c r="C411" s="92"/>
      <c r="D411" s="236"/>
      <c r="E411" s="90"/>
    </row>
    <row r="412" spans="1:5" ht="14.25">
      <c r="A412" s="87" t="s">
        <v>130</v>
      </c>
      <c r="B412" s="90"/>
      <c r="C412" s="92"/>
      <c r="D412" s="236"/>
      <c r="E412" s="90"/>
    </row>
    <row r="413" spans="1:5" ht="14.25">
      <c r="A413" s="93" t="s">
        <v>392</v>
      </c>
      <c r="B413" s="90"/>
      <c r="C413" s="92">
        <v>13</v>
      </c>
      <c r="D413" s="236"/>
      <c r="E413" s="90"/>
    </row>
    <row r="414" spans="1:5" ht="14.25">
      <c r="A414" s="85" t="s">
        <v>393</v>
      </c>
      <c r="B414" s="86"/>
      <c r="C414" s="86"/>
      <c r="D414" s="234"/>
      <c r="E414" s="86"/>
    </row>
    <row r="415" spans="1:5" ht="14.25">
      <c r="A415" s="87" t="s">
        <v>394</v>
      </c>
      <c r="B415" s="90"/>
      <c r="C415" s="90"/>
      <c r="D415" s="236"/>
      <c r="E415" s="90"/>
    </row>
    <row r="416" spans="1:5" ht="14.25">
      <c r="A416" s="90" t="s">
        <v>395</v>
      </c>
      <c r="B416" s="90"/>
      <c r="C416" s="90"/>
      <c r="D416" s="236"/>
      <c r="E416" s="90"/>
    </row>
    <row r="417" spans="1:5" ht="14.25">
      <c r="A417" s="87" t="s">
        <v>396</v>
      </c>
      <c r="B417" s="90"/>
      <c r="C417" s="90"/>
      <c r="D417" s="236"/>
      <c r="E417" s="90"/>
    </row>
    <row r="418" spans="1:5" ht="14.25">
      <c r="A418" s="87" t="s">
        <v>397</v>
      </c>
      <c r="B418" s="90"/>
      <c r="C418" s="90"/>
      <c r="D418" s="236"/>
      <c r="E418" s="90"/>
    </row>
    <row r="419" spans="1:5" ht="14.25">
      <c r="A419" s="87" t="s">
        <v>398</v>
      </c>
      <c r="B419" s="90"/>
      <c r="C419" s="90"/>
      <c r="D419" s="236"/>
      <c r="E419" s="90"/>
    </row>
    <row r="420" spans="1:5" ht="14.25">
      <c r="A420" s="93" t="s">
        <v>399</v>
      </c>
      <c r="B420" s="90"/>
      <c r="C420" s="90"/>
      <c r="D420" s="236"/>
      <c r="E420" s="90"/>
    </row>
    <row r="421" spans="1:5" ht="14.25">
      <c r="A421" s="93" t="s">
        <v>400</v>
      </c>
      <c r="B421" s="90"/>
      <c r="C421" s="90"/>
      <c r="D421" s="236"/>
      <c r="E421" s="90"/>
    </row>
    <row r="422" spans="1:5" ht="14.25">
      <c r="A422" s="94" t="s">
        <v>401</v>
      </c>
      <c r="B422" s="86"/>
      <c r="C422" s="86"/>
      <c r="D422" s="234"/>
      <c r="E422" s="86"/>
    </row>
    <row r="423" spans="1:5" ht="14.25">
      <c r="A423" s="87" t="s">
        <v>394</v>
      </c>
      <c r="B423" s="90"/>
      <c r="C423" s="90"/>
      <c r="D423" s="236"/>
      <c r="E423" s="90"/>
    </row>
    <row r="424" spans="1:5" ht="14.25">
      <c r="A424" s="87" t="s">
        <v>402</v>
      </c>
      <c r="B424" s="90"/>
      <c r="C424" s="90"/>
      <c r="D424" s="236"/>
      <c r="E424" s="90"/>
    </row>
    <row r="425" spans="1:5" ht="14.25">
      <c r="A425" s="87" t="s">
        <v>403</v>
      </c>
      <c r="B425" s="90"/>
      <c r="C425" s="90"/>
      <c r="D425" s="236"/>
      <c r="E425" s="90"/>
    </row>
    <row r="426" spans="1:5" ht="14.25">
      <c r="A426" s="93" t="s">
        <v>404</v>
      </c>
      <c r="B426" s="90"/>
      <c r="C426" s="90"/>
      <c r="D426" s="236"/>
      <c r="E426" s="90"/>
    </row>
    <row r="427" spans="1:5" ht="14.25">
      <c r="A427" s="93" t="s">
        <v>405</v>
      </c>
      <c r="B427" s="90"/>
      <c r="C427" s="90"/>
      <c r="D427" s="236"/>
      <c r="E427" s="90"/>
    </row>
    <row r="428" spans="1:5" ht="14.25">
      <c r="A428" s="94" t="s">
        <v>406</v>
      </c>
      <c r="B428" s="86">
        <f>SUM(B429:B431)</f>
        <v>271</v>
      </c>
      <c r="C428" s="86"/>
      <c r="D428" s="234"/>
      <c r="E428" s="86"/>
    </row>
    <row r="429" spans="1:5" ht="14.25">
      <c r="A429" s="90" t="s">
        <v>394</v>
      </c>
      <c r="B429" s="90"/>
      <c r="C429" s="90"/>
      <c r="D429" s="236"/>
      <c r="E429" s="90"/>
    </row>
    <row r="430" spans="1:5" ht="14.25">
      <c r="A430" s="87" t="s">
        <v>407</v>
      </c>
      <c r="B430" s="88"/>
      <c r="C430" s="90"/>
      <c r="D430" s="236"/>
      <c r="E430" s="90"/>
    </row>
    <row r="431" spans="1:5" ht="14.25">
      <c r="A431" s="93" t="s">
        <v>408</v>
      </c>
      <c r="B431" s="88">
        <v>271</v>
      </c>
      <c r="C431" s="90"/>
      <c r="D431" s="236"/>
      <c r="E431" s="90"/>
    </row>
    <row r="432" spans="1:5" ht="14.25">
      <c r="A432" s="94" t="s">
        <v>409</v>
      </c>
      <c r="B432" s="86"/>
      <c r="C432" s="86"/>
      <c r="D432" s="234"/>
      <c r="E432" s="86"/>
    </row>
    <row r="433" spans="1:5" ht="14.25">
      <c r="A433" s="93" t="s">
        <v>394</v>
      </c>
      <c r="B433" s="90"/>
      <c r="C433" s="90"/>
      <c r="D433" s="236"/>
      <c r="E433" s="90"/>
    </row>
    <row r="434" spans="1:5" ht="14.25">
      <c r="A434" s="87" t="s">
        <v>410</v>
      </c>
      <c r="B434" s="90"/>
      <c r="C434" s="90"/>
      <c r="D434" s="236"/>
      <c r="E434" s="90"/>
    </row>
    <row r="435" spans="1:5" ht="14.25">
      <c r="A435" s="87" t="s">
        <v>411</v>
      </c>
      <c r="B435" s="88"/>
      <c r="C435" s="90"/>
      <c r="D435" s="236"/>
      <c r="E435" s="90"/>
    </row>
    <row r="436" spans="1:5" ht="14.25">
      <c r="A436" s="87" t="s">
        <v>412</v>
      </c>
      <c r="B436" s="90"/>
      <c r="C436" s="90"/>
      <c r="D436" s="236"/>
      <c r="E436" s="90"/>
    </row>
    <row r="437" spans="1:5" ht="14.25">
      <c r="A437" s="94" t="s">
        <v>413</v>
      </c>
      <c r="B437" s="86"/>
      <c r="C437" s="86"/>
      <c r="D437" s="234"/>
      <c r="E437" s="86"/>
    </row>
    <row r="438" spans="1:5" ht="14.25">
      <c r="A438" s="93" t="s">
        <v>414</v>
      </c>
      <c r="B438" s="90"/>
      <c r="C438" s="90"/>
      <c r="D438" s="236"/>
      <c r="E438" s="90"/>
    </row>
    <row r="439" spans="1:5" ht="14.25">
      <c r="A439" s="93" t="s">
        <v>415</v>
      </c>
      <c r="B439" s="90"/>
      <c r="C439" s="90"/>
      <c r="D439" s="236"/>
      <c r="E439" s="90"/>
    </row>
    <row r="440" spans="1:5" ht="14.25">
      <c r="A440" s="93" t="s">
        <v>416</v>
      </c>
      <c r="B440" s="90"/>
      <c r="C440" s="90"/>
      <c r="D440" s="236"/>
      <c r="E440" s="90"/>
    </row>
    <row r="441" spans="1:5" ht="14.25">
      <c r="A441" s="93" t="s">
        <v>417</v>
      </c>
      <c r="B441" s="90"/>
      <c r="C441" s="90"/>
      <c r="D441" s="236"/>
      <c r="E441" s="90"/>
    </row>
    <row r="442" spans="1:5" ht="14.25">
      <c r="A442" s="85" t="s">
        <v>418</v>
      </c>
      <c r="B442" s="86">
        <f>SUM(B443:B448)</f>
        <v>258</v>
      </c>
      <c r="C442" s="86">
        <f>SUM(C443:C448)</f>
        <v>178</v>
      </c>
      <c r="D442" s="234">
        <f>C442/B442</f>
        <v>0.69</v>
      </c>
      <c r="E442" s="86"/>
    </row>
    <row r="443" spans="1:5" ht="14.25">
      <c r="A443" s="87" t="s">
        <v>394</v>
      </c>
      <c r="B443" s="88">
        <v>74</v>
      </c>
      <c r="C443" s="89">
        <v>67</v>
      </c>
      <c r="D443" s="236">
        <f>C443/B443</f>
        <v>0.91</v>
      </c>
      <c r="E443" s="90"/>
    </row>
    <row r="444" spans="1:5" ht="14.25">
      <c r="A444" s="93" t="s">
        <v>419</v>
      </c>
      <c r="B444" s="88">
        <v>101</v>
      </c>
      <c r="C444" s="89">
        <v>101</v>
      </c>
      <c r="D444" s="236">
        <f>C444/B444</f>
        <v>1</v>
      </c>
      <c r="E444" s="90"/>
    </row>
    <row r="445" spans="1:5" ht="14.25">
      <c r="A445" s="93" t="s">
        <v>420</v>
      </c>
      <c r="B445" s="91" t="s">
        <v>1607</v>
      </c>
      <c r="C445" s="92"/>
      <c r="D445" s="236"/>
      <c r="E445" s="90"/>
    </row>
    <row r="446" spans="1:5" ht="14.25">
      <c r="A446" s="93" t="s">
        <v>421</v>
      </c>
      <c r="B446" s="91" t="s">
        <v>1607</v>
      </c>
      <c r="C446" s="92"/>
      <c r="D446" s="236"/>
      <c r="E446" s="90"/>
    </row>
    <row r="447" spans="1:5" ht="14.25">
      <c r="A447" s="87" t="s">
        <v>422</v>
      </c>
      <c r="B447" s="88">
        <v>53</v>
      </c>
      <c r="C447" s="89"/>
      <c r="D447" s="236"/>
      <c r="E447" s="90"/>
    </row>
    <row r="448" spans="1:5" ht="14.25">
      <c r="A448" s="87" t="s">
        <v>423</v>
      </c>
      <c r="B448" s="88">
        <v>30</v>
      </c>
      <c r="C448" s="89">
        <v>10</v>
      </c>
      <c r="D448" s="236">
        <f>C448/B448</f>
        <v>0.33</v>
      </c>
      <c r="E448" s="90"/>
    </row>
    <row r="449" spans="1:5" ht="14.25">
      <c r="A449" s="85" t="s">
        <v>424</v>
      </c>
      <c r="B449" s="86"/>
      <c r="C449" s="86"/>
      <c r="D449" s="234"/>
      <c r="E449" s="86"/>
    </row>
    <row r="450" spans="1:5" ht="14.25">
      <c r="A450" s="93" t="s">
        <v>425</v>
      </c>
      <c r="B450" s="90"/>
      <c r="C450" s="90"/>
      <c r="D450" s="236"/>
      <c r="E450" s="90"/>
    </row>
    <row r="451" spans="1:5" ht="14.25">
      <c r="A451" s="93" t="s">
        <v>426</v>
      </c>
      <c r="B451" s="90"/>
      <c r="C451" s="90"/>
      <c r="D451" s="236"/>
      <c r="E451" s="90"/>
    </row>
    <row r="452" spans="1:5" ht="14.25">
      <c r="A452" s="93" t="s">
        <v>427</v>
      </c>
      <c r="B452" s="90"/>
      <c r="C452" s="90"/>
      <c r="D452" s="236"/>
      <c r="E452" s="90"/>
    </row>
    <row r="453" spans="1:5" ht="14.25">
      <c r="A453" s="86" t="s">
        <v>428</v>
      </c>
      <c r="B453" s="86"/>
      <c r="C453" s="86"/>
      <c r="D453" s="234"/>
      <c r="E453" s="86"/>
    </row>
    <row r="454" spans="1:5" ht="14.25">
      <c r="A454" s="93" t="s">
        <v>429</v>
      </c>
      <c r="B454" s="90"/>
      <c r="C454" s="90"/>
      <c r="D454" s="236"/>
      <c r="E454" s="90"/>
    </row>
    <row r="455" spans="1:5" ht="14.25">
      <c r="A455" s="93" t="s">
        <v>430</v>
      </c>
      <c r="B455" s="90"/>
      <c r="C455" s="90"/>
      <c r="D455" s="236"/>
      <c r="E455" s="90"/>
    </row>
    <row r="456" spans="1:5" ht="14.25">
      <c r="A456" s="93" t="s">
        <v>672</v>
      </c>
      <c r="B456" s="90"/>
      <c r="C456" s="90"/>
      <c r="D456" s="236"/>
      <c r="E456" s="90"/>
    </row>
    <row r="457" spans="1:5" ht="14.25">
      <c r="A457" s="85" t="s">
        <v>431</v>
      </c>
      <c r="B457" s="86"/>
      <c r="C457" s="86">
        <f>SUM(C458:C461)</f>
        <v>500</v>
      </c>
      <c r="D457" s="234"/>
      <c r="E457" s="86"/>
    </row>
    <row r="458" spans="1:5" ht="14.25">
      <c r="A458" s="87" t="s">
        <v>432</v>
      </c>
      <c r="B458" s="90"/>
      <c r="C458" s="90"/>
      <c r="D458" s="236"/>
      <c r="E458" s="90"/>
    </row>
    <row r="459" spans="1:5" ht="14.25">
      <c r="A459" s="93" t="s">
        <v>433</v>
      </c>
      <c r="B459" s="90"/>
      <c r="C459" s="90"/>
      <c r="D459" s="236"/>
      <c r="E459" s="90"/>
    </row>
    <row r="460" spans="1:5" ht="14.25">
      <c r="A460" s="93" t="s">
        <v>434</v>
      </c>
      <c r="B460" s="90"/>
      <c r="C460" s="90"/>
      <c r="D460" s="236"/>
      <c r="E460" s="90"/>
    </row>
    <row r="461" spans="1:5" ht="14.25">
      <c r="A461" s="93" t="s">
        <v>435</v>
      </c>
      <c r="B461" s="90"/>
      <c r="C461" s="90">
        <v>500</v>
      </c>
      <c r="D461" s="236"/>
      <c r="E461" s="90"/>
    </row>
    <row r="462" spans="1:5" ht="14.25">
      <c r="A462" s="84" t="s">
        <v>673</v>
      </c>
      <c r="B462" s="84">
        <f>SUM(B463,B479,B487,B498,B507,B515)</f>
        <v>5662</v>
      </c>
      <c r="C462" s="84">
        <f>SUM(C463,C479,C487,C498,C507,C515)</f>
        <v>2308</v>
      </c>
      <c r="D462" s="231">
        <f>C462/B462</f>
        <v>0.41</v>
      </c>
      <c r="E462" s="84"/>
    </row>
    <row r="463" spans="1:5" ht="14.25">
      <c r="A463" s="86" t="s">
        <v>436</v>
      </c>
      <c r="B463" s="86">
        <f>SUM(B464:B478)</f>
        <v>2119</v>
      </c>
      <c r="C463" s="86">
        <f>SUM(C464:C478)</f>
        <v>1169</v>
      </c>
      <c r="D463" s="234">
        <f>C463/B463</f>
        <v>0.55</v>
      </c>
      <c r="E463" s="86"/>
    </row>
    <row r="464" spans="1:5" ht="14.25">
      <c r="A464" s="90" t="s">
        <v>128</v>
      </c>
      <c r="B464" s="88">
        <v>112</v>
      </c>
      <c r="C464" s="89">
        <v>113</v>
      </c>
      <c r="D464" s="236">
        <f>C464/B464</f>
        <v>1.01</v>
      </c>
      <c r="E464" s="90"/>
    </row>
    <row r="465" spans="1:5" ht="14.25">
      <c r="A465" s="90" t="s">
        <v>129</v>
      </c>
      <c r="B465" s="88">
        <v>50</v>
      </c>
      <c r="C465" s="89"/>
      <c r="D465" s="236"/>
      <c r="E465" s="90"/>
    </row>
    <row r="466" spans="1:5" ht="14.25">
      <c r="A466" s="90" t="s">
        <v>130</v>
      </c>
      <c r="B466" s="91" t="s">
        <v>1607</v>
      </c>
      <c r="C466" s="92"/>
      <c r="D466" s="236"/>
      <c r="E466" s="90"/>
    </row>
    <row r="467" spans="1:5" ht="14.25">
      <c r="A467" s="90" t="s">
        <v>437</v>
      </c>
      <c r="B467" s="88">
        <v>215</v>
      </c>
      <c r="C467" s="89">
        <v>197</v>
      </c>
      <c r="D467" s="236">
        <f>C467/B467</f>
        <v>0.92</v>
      </c>
      <c r="E467" s="90"/>
    </row>
    <row r="468" spans="1:5" ht="14.25">
      <c r="A468" s="90" t="s">
        <v>438</v>
      </c>
      <c r="B468" s="88">
        <v>114</v>
      </c>
      <c r="C468" s="89">
        <v>110</v>
      </c>
      <c r="D468" s="236">
        <f>C468/B468</f>
        <v>0.96</v>
      </c>
      <c r="E468" s="90"/>
    </row>
    <row r="469" spans="1:5" ht="14.25">
      <c r="A469" s="90" t="s">
        <v>439</v>
      </c>
      <c r="B469" s="91" t="s">
        <v>1607</v>
      </c>
      <c r="C469" s="92"/>
      <c r="D469" s="236"/>
      <c r="E469" s="90"/>
    </row>
    <row r="470" spans="1:5" ht="14.25">
      <c r="A470" s="90" t="s">
        <v>440</v>
      </c>
      <c r="B470" s="91" t="s">
        <v>1607</v>
      </c>
      <c r="C470" s="92"/>
      <c r="D470" s="236"/>
      <c r="E470" s="90"/>
    </row>
    <row r="471" spans="1:5" ht="14.25">
      <c r="A471" s="90" t="s">
        <v>441</v>
      </c>
      <c r="B471" s="88">
        <v>29</v>
      </c>
      <c r="C471" s="89">
        <v>30</v>
      </c>
      <c r="D471" s="236">
        <f>C471/B471</f>
        <v>1.03</v>
      </c>
      <c r="E471" s="90"/>
    </row>
    <row r="472" spans="1:5" ht="14.25">
      <c r="A472" s="90" t="s">
        <v>442</v>
      </c>
      <c r="B472" s="88">
        <v>790</v>
      </c>
      <c r="C472" s="89">
        <v>691</v>
      </c>
      <c r="D472" s="236">
        <f>C472/B472</f>
        <v>0.87</v>
      </c>
      <c r="E472" s="90"/>
    </row>
    <row r="473" spans="1:5" ht="14.25">
      <c r="A473" s="90" t="s">
        <v>674</v>
      </c>
      <c r="B473" s="91" t="s">
        <v>1607</v>
      </c>
      <c r="C473" s="92"/>
      <c r="D473" s="236"/>
      <c r="E473" s="90"/>
    </row>
    <row r="474" spans="1:5" ht="14.25">
      <c r="A474" s="90" t="s">
        <v>443</v>
      </c>
      <c r="B474" s="88">
        <v>67</v>
      </c>
      <c r="C474" s="89">
        <v>3</v>
      </c>
      <c r="D474" s="236">
        <f>C474/B474</f>
        <v>0.04</v>
      </c>
      <c r="E474" s="90"/>
    </row>
    <row r="475" spans="1:5" ht="14.25">
      <c r="A475" s="90" t="s">
        <v>444</v>
      </c>
      <c r="B475" s="88">
        <v>5</v>
      </c>
      <c r="C475" s="89">
        <v>5</v>
      </c>
      <c r="D475" s="236">
        <f>C475/B475</f>
        <v>1</v>
      </c>
      <c r="E475" s="90"/>
    </row>
    <row r="476" spans="1:5" ht="14.25">
      <c r="A476" s="90" t="s">
        <v>445</v>
      </c>
      <c r="B476" s="91" t="s">
        <v>1607</v>
      </c>
      <c r="C476" s="92"/>
      <c r="D476" s="236"/>
      <c r="E476" s="90"/>
    </row>
    <row r="477" spans="1:5" ht="14.25">
      <c r="A477" s="90" t="s">
        <v>675</v>
      </c>
      <c r="B477" s="88">
        <v>5</v>
      </c>
      <c r="C477" s="89"/>
      <c r="D477" s="236"/>
      <c r="E477" s="90"/>
    </row>
    <row r="478" spans="1:5" ht="14.25">
      <c r="A478" s="90" t="s">
        <v>676</v>
      </c>
      <c r="B478" s="88">
        <v>732</v>
      </c>
      <c r="C478" s="89">
        <v>20</v>
      </c>
      <c r="D478" s="236">
        <f>C478/B478</f>
        <v>0.03</v>
      </c>
      <c r="E478" s="90"/>
    </row>
    <row r="479" spans="1:5" ht="14.25">
      <c r="A479" s="86" t="s">
        <v>446</v>
      </c>
      <c r="B479" s="86">
        <f>SUM(B480:B486)</f>
        <v>279</v>
      </c>
      <c r="C479" s="86">
        <f>SUM(C480:C486)</f>
        <v>113</v>
      </c>
      <c r="D479" s="234">
        <f>C479/B479</f>
        <v>0.41</v>
      </c>
      <c r="E479" s="86"/>
    </row>
    <row r="480" spans="1:5" ht="14.25">
      <c r="A480" s="90" t="s">
        <v>128</v>
      </c>
      <c r="B480" s="90"/>
      <c r="C480" s="92"/>
      <c r="D480" s="236"/>
      <c r="E480" s="90"/>
    </row>
    <row r="481" spans="1:5" ht="14.25">
      <c r="A481" s="90" t="s">
        <v>129</v>
      </c>
      <c r="B481" s="90"/>
      <c r="C481" s="92"/>
      <c r="D481" s="236"/>
      <c r="E481" s="90"/>
    </row>
    <row r="482" spans="1:5" ht="14.25">
      <c r="A482" s="90" t="s">
        <v>130</v>
      </c>
      <c r="B482" s="90"/>
      <c r="C482" s="92"/>
      <c r="D482" s="236"/>
      <c r="E482" s="90"/>
    </row>
    <row r="483" spans="1:5" ht="14.25">
      <c r="A483" s="90" t="s">
        <v>447</v>
      </c>
      <c r="B483" s="88">
        <v>121</v>
      </c>
      <c r="C483" s="89">
        <v>113</v>
      </c>
      <c r="D483" s="236">
        <f>C483/B483</f>
        <v>0.93</v>
      </c>
      <c r="E483" s="90"/>
    </row>
    <row r="484" spans="1:5" ht="14.25">
      <c r="A484" s="90" t="s">
        <v>448</v>
      </c>
      <c r="B484" s="88">
        <v>158</v>
      </c>
      <c r="C484" s="89"/>
      <c r="D484" s="236"/>
      <c r="E484" s="90"/>
    </row>
    <row r="485" spans="1:5" ht="14.25">
      <c r="A485" s="90" t="s">
        <v>449</v>
      </c>
      <c r="B485" s="90"/>
      <c r="C485" s="92"/>
      <c r="D485" s="236"/>
      <c r="E485" s="90"/>
    </row>
    <row r="486" spans="1:5" ht="14.25">
      <c r="A486" s="90" t="s">
        <v>450</v>
      </c>
      <c r="B486" s="90"/>
      <c r="C486" s="92"/>
      <c r="D486" s="236"/>
      <c r="E486" s="90"/>
    </row>
    <row r="487" spans="1:5" ht="14.25">
      <c r="A487" s="86" t="s">
        <v>451</v>
      </c>
      <c r="B487" s="86">
        <f>SUM(B488:B497)</f>
        <v>636</v>
      </c>
      <c r="C487" s="86">
        <f>SUM(C488:C497)</f>
        <v>260</v>
      </c>
      <c r="D487" s="234">
        <f>C487/B487</f>
        <v>0.41</v>
      </c>
      <c r="E487" s="86"/>
    </row>
    <row r="488" spans="1:5" ht="14.25">
      <c r="A488" s="90" t="s">
        <v>128</v>
      </c>
      <c r="B488" s="90"/>
      <c r="C488" s="92"/>
      <c r="D488" s="236"/>
      <c r="E488" s="90"/>
    </row>
    <row r="489" spans="1:5" ht="14.25">
      <c r="A489" s="90" t="s">
        <v>129</v>
      </c>
      <c r="B489" s="90"/>
      <c r="C489" s="92"/>
      <c r="D489" s="236"/>
      <c r="E489" s="90"/>
    </row>
    <row r="490" spans="1:5" ht="14.25">
      <c r="A490" s="90" t="s">
        <v>130</v>
      </c>
      <c r="B490" s="90"/>
      <c r="C490" s="92"/>
      <c r="D490" s="236"/>
      <c r="E490" s="90"/>
    </row>
    <row r="491" spans="1:5" ht="14.25">
      <c r="A491" s="90" t="s">
        <v>452</v>
      </c>
      <c r="B491" s="90"/>
      <c r="C491" s="92"/>
      <c r="D491" s="236"/>
      <c r="E491" s="90"/>
    </row>
    <row r="492" spans="1:5" ht="14.25">
      <c r="A492" s="90" t="s">
        <v>453</v>
      </c>
      <c r="B492" s="88">
        <v>128</v>
      </c>
      <c r="C492" s="89"/>
      <c r="D492" s="236"/>
      <c r="E492" s="90"/>
    </row>
    <row r="493" spans="1:5" ht="14.25">
      <c r="A493" s="90" t="s">
        <v>454</v>
      </c>
      <c r="B493" s="91" t="s">
        <v>1607</v>
      </c>
      <c r="C493" s="92"/>
      <c r="D493" s="236"/>
      <c r="E493" s="90"/>
    </row>
    <row r="494" spans="1:5" ht="14.25">
      <c r="A494" s="90" t="s">
        <v>455</v>
      </c>
      <c r="B494" s="88">
        <v>323</v>
      </c>
      <c r="C494" s="89"/>
      <c r="D494" s="236"/>
      <c r="E494" s="90"/>
    </row>
    <row r="495" spans="1:5" ht="14.25">
      <c r="A495" s="90" t="s">
        <v>456</v>
      </c>
      <c r="B495" s="88">
        <v>165</v>
      </c>
      <c r="C495" s="89">
        <v>260</v>
      </c>
      <c r="D495" s="236">
        <f>C495/B495</f>
        <v>1.58</v>
      </c>
      <c r="E495" s="90"/>
    </row>
    <row r="496" spans="1:5" ht="14.25">
      <c r="A496" s="90" t="s">
        <v>457</v>
      </c>
      <c r="B496" s="90"/>
      <c r="C496" s="92"/>
      <c r="D496" s="236"/>
      <c r="E496" s="90"/>
    </row>
    <row r="497" spans="1:5" ht="14.25">
      <c r="A497" s="90" t="s">
        <v>458</v>
      </c>
      <c r="B497" s="90">
        <v>20</v>
      </c>
      <c r="C497" s="89"/>
      <c r="D497" s="236"/>
      <c r="E497" s="90"/>
    </row>
    <row r="498" spans="1:5" ht="14.25">
      <c r="A498" s="86" t="s">
        <v>459</v>
      </c>
      <c r="B498" s="86">
        <f>SUM(B499:B506)</f>
        <v>27</v>
      </c>
      <c r="C498" s="86">
        <f>SUM(C499:C506)</f>
        <v>17</v>
      </c>
      <c r="D498" s="234">
        <f>C498/B498</f>
        <v>0.63</v>
      </c>
      <c r="E498" s="86"/>
    </row>
    <row r="499" spans="1:5" ht="14.25">
      <c r="A499" s="90" t="s">
        <v>128</v>
      </c>
      <c r="B499" s="90"/>
      <c r="C499" s="92"/>
      <c r="D499" s="236"/>
      <c r="E499" s="90"/>
    </row>
    <row r="500" spans="1:5" ht="14.25">
      <c r="A500" s="90" t="s">
        <v>460</v>
      </c>
      <c r="B500" s="90"/>
      <c r="C500" s="92"/>
      <c r="D500" s="236"/>
      <c r="E500" s="90"/>
    </row>
    <row r="501" spans="1:5" ht="14.25">
      <c r="A501" s="90" t="s">
        <v>130</v>
      </c>
      <c r="B501" s="90"/>
      <c r="C501" s="92"/>
      <c r="D501" s="236"/>
      <c r="E501" s="90"/>
    </row>
    <row r="502" spans="1:5" ht="14.25">
      <c r="A502" s="90" t="s">
        <v>461</v>
      </c>
      <c r="B502" s="90"/>
      <c r="C502" s="92"/>
      <c r="D502" s="236"/>
      <c r="E502" s="90"/>
    </row>
    <row r="503" spans="1:5" ht="14.25">
      <c r="A503" s="90" t="s">
        <v>462</v>
      </c>
      <c r="B503" s="90"/>
      <c r="C503" s="92"/>
      <c r="D503" s="236"/>
      <c r="E503" s="90"/>
    </row>
    <row r="504" spans="1:5" ht="14.25">
      <c r="A504" s="90" t="s">
        <v>463</v>
      </c>
      <c r="B504" s="90"/>
      <c r="C504" s="92"/>
      <c r="D504" s="236"/>
      <c r="E504" s="90"/>
    </row>
    <row r="505" spans="1:5" ht="14.25">
      <c r="A505" s="90" t="s">
        <v>464</v>
      </c>
      <c r="B505" s="88">
        <v>27</v>
      </c>
      <c r="C505" s="89">
        <v>17</v>
      </c>
      <c r="D505" s="236">
        <f>C505/B505</f>
        <v>0.63</v>
      </c>
      <c r="E505" s="90"/>
    </row>
    <row r="506" spans="1:5" ht="14.25">
      <c r="A506" s="90" t="s">
        <v>465</v>
      </c>
      <c r="B506" s="90"/>
      <c r="C506" s="92"/>
      <c r="D506" s="236"/>
      <c r="E506" s="90"/>
    </row>
    <row r="507" spans="1:5" ht="14.25">
      <c r="A507" s="86" t="s">
        <v>466</v>
      </c>
      <c r="B507" s="86">
        <f>SUM(B508:B514)</f>
        <v>801</v>
      </c>
      <c r="C507" s="86">
        <f>SUM(C508:C514)</f>
        <v>749</v>
      </c>
      <c r="D507" s="234">
        <f>C507/B507</f>
        <v>0.94</v>
      </c>
      <c r="E507" s="86"/>
    </row>
    <row r="508" spans="1:5" ht="14.25">
      <c r="A508" s="90" t="s">
        <v>128</v>
      </c>
      <c r="B508" s="90"/>
      <c r="C508" s="92"/>
      <c r="D508" s="236"/>
      <c r="E508" s="90"/>
    </row>
    <row r="509" spans="1:5" ht="14.25">
      <c r="A509" s="90" t="s">
        <v>129</v>
      </c>
      <c r="B509" s="90"/>
      <c r="C509" s="92"/>
      <c r="D509" s="236"/>
      <c r="E509" s="90"/>
    </row>
    <row r="510" spans="1:5" ht="14.25">
      <c r="A510" s="90" t="s">
        <v>130</v>
      </c>
      <c r="B510" s="90"/>
      <c r="C510" s="92"/>
      <c r="D510" s="236"/>
      <c r="E510" s="90"/>
    </row>
    <row r="511" spans="1:5" ht="14.25">
      <c r="A511" s="90" t="s">
        <v>467</v>
      </c>
      <c r="B511" s="88">
        <v>5</v>
      </c>
      <c r="C511" s="89">
        <v>5</v>
      </c>
      <c r="D511" s="236">
        <f>C511/B511</f>
        <v>1</v>
      </c>
      <c r="E511" s="90"/>
    </row>
    <row r="512" spans="1:5" ht="14.25">
      <c r="A512" s="90" t="s">
        <v>468</v>
      </c>
      <c r="B512" s="88">
        <v>796</v>
      </c>
      <c r="C512" s="89">
        <v>744</v>
      </c>
      <c r="D512" s="236">
        <f>C512/B512</f>
        <v>0.93</v>
      </c>
      <c r="E512" s="90"/>
    </row>
    <row r="513" spans="1:5" ht="14.25">
      <c r="A513" s="90" t="s">
        <v>677</v>
      </c>
      <c r="B513" s="90"/>
      <c r="C513" s="92"/>
      <c r="D513" s="236"/>
      <c r="E513" s="90"/>
    </row>
    <row r="514" spans="1:5" ht="14.25">
      <c r="A514" s="90" t="s">
        <v>469</v>
      </c>
      <c r="B514" s="90"/>
      <c r="C514" s="90"/>
      <c r="D514" s="236"/>
      <c r="E514" s="90"/>
    </row>
    <row r="515" spans="1:5" ht="14.25">
      <c r="A515" s="86" t="s">
        <v>678</v>
      </c>
      <c r="B515" s="86">
        <f>SUM(B516:B518)</f>
        <v>1800</v>
      </c>
      <c r="C515" s="86"/>
      <c r="D515" s="234"/>
      <c r="E515" s="86"/>
    </row>
    <row r="516" spans="1:5" ht="14.25">
      <c r="A516" s="90" t="s">
        <v>470</v>
      </c>
      <c r="B516" s="90"/>
      <c r="C516" s="90"/>
      <c r="D516" s="236"/>
      <c r="E516" s="90"/>
    </row>
    <row r="517" spans="1:5" ht="14.25">
      <c r="A517" s="90" t="s">
        <v>471</v>
      </c>
      <c r="B517" s="90"/>
      <c r="C517" s="90"/>
      <c r="D517" s="236"/>
      <c r="E517" s="90"/>
    </row>
    <row r="518" spans="1:5" ht="14.25">
      <c r="A518" s="90" t="s">
        <v>679</v>
      </c>
      <c r="B518" s="88">
        <v>1800</v>
      </c>
      <c r="C518" s="90"/>
      <c r="D518" s="236"/>
      <c r="E518" s="90"/>
    </row>
    <row r="519" spans="1:5" ht="14.25">
      <c r="A519" s="84" t="s">
        <v>472</v>
      </c>
      <c r="B519" s="84">
        <f>SUM(B520,B534,B542,B544,B552,B556,B566,B574,B581,B589,B598,B603,B606,B609,B612,B615,B618,B622,B627,B635,B638)</f>
        <v>64519</v>
      </c>
      <c r="C519" s="84">
        <f>SUM(C520,C534,C542,C544,C552,C556,C566,C574,C581,C589,C598,C603,C606,C609,C612,C615,C618,C622,C627,C635,C638)</f>
        <v>51945</v>
      </c>
      <c r="D519" s="231">
        <f aca="true" t="shared" si="4" ref="D519:D581">C519/B519</f>
        <v>0.81</v>
      </c>
      <c r="E519" s="84"/>
    </row>
    <row r="520" spans="1:5" ht="14.25">
      <c r="A520" s="86" t="s">
        <v>473</v>
      </c>
      <c r="B520" s="86">
        <f>SUM(B521:B533)</f>
        <v>1518</v>
      </c>
      <c r="C520" s="86">
        <f>SUM(C521:C533)</f>
        <v>1163</v>
      </c>
      <c r="D520" s="234">
        <f t="shared" si="4"/>
        <v>0.77</v>
      </c>
      <c r="E520" s="86"/>
    </row>
    <row r="521" spans="1:5" ht="14.25">
      <c r="A521" s="90" t="s">
        <v>128</v>
      </c>
      <c r="B521" s="88">
        <v>364</v>
      </c>
      <c r="C521" s="89">
        <v>254</v>
      </c>
      <c r="D521" s="236">
        <f t="shared" si="4"/>
        <v>0.7</v>
      </c>
      <c r="E521" s="90"/>
    </row>
    <row r="522" spans="1:5" ht="14.25">
      <c r="A522" s="90" t="s">
        <v>129</v>
      </c>
      <c r="B522" s="90"/>
      <c r="C522" s="92"/>
      <c r="D522" s="236"/>
      <c r="E522" s="90"/>
    </row>
    <row r="523" spans="1:5" ht="14.25">
      <c r="A523" s="90" t="s">
        <v>130</v>
      </c>
      <c r="B523" s="90"/>
      <c r="C523" s="92"/>
      <c r="D523" s="236"/>
      <c r="E523" s="90"/>
    </row>
    <row r="524" spans="1:5" ht="14.25">
      <c r="A524" s="90" t="s">
        <v>474</v>
      </c>
      <c r="B524" s="90">
        <v>40</v>
      </c>
      <c r="C524" s="92"/>
      <c r="D524" s="236"/>
      <c r="E524" s="90"/>
    </row>
    <row r="525" spans="1:5" ht="14.25">
      <c r="A525" s="90" t="s">
        <v>475</v>
      </c>
      <c r="B525" s="88">
        <v>137</v>
      </c>
      <c r="C525" s="89">
        <v>200</v>
      </c>
      <c r="D525" s="236">
        <f t="shared" si="4"/>
        <v>1.46</v>
      </c>
      <c r="E525" s="90"/>
    </row>
    <row r="526" spans="1:5" ht="14.25">
      <c r="A526" s="90" t="s">
        <v>476</v>
      </c>
      <c r="B526" s="90"/>
      <c r="C526" s="92"/>
      <c r="D526" s="236"/>
      <c r="E526" s="90"/>
    </row>
    <row r="527" spans="1:5" ht="14.25">
      <c r="A527" s="90" t="s">
        <v>477</v>
      </c>
      <c r="B527" s="88">
        <v>249</v>
      </c>
      <c r="C527" s="89">
        <v>115</v>
      </c>
      <c r="D527" s="236">
        <f t="shared" si="4"/>
        <v>0.46</v>
      </c>
      <c r="E527" s="90"/>
    </row>
    <row r="528" spans="1:5" ht="14.25">
      <c r="A528" s="90" t="s">
        <v>169</v>
      </c>
      <c r="B528" s="88">
        <v>14</v>
      </c>
      <c r="C528" s="89">
        <v>15</v>
      </c>
      <c r="D528" s="236">
        <f t="shared" si="4"/>
        <v>1.07</v>
      </c>
      <c r="E528" s="90"/>
    </row>
    <row r="529" spans="1:5" ht="14.25">
      <c r="A529" s="90" t="s">
        <v>478</v>
      </c>
      <c r="B529" s="88">
        <v>673</v>
      </c>
      <c r="C529" s="89">
        <v>501</v>
      </c>
      <c r="D529" s="236">
        <f t="shared" si="4"/>
        <v>0.74</v>
      </c>
      <c r="E529" s="90"/>
    </row>
    <row r="530" spans="1:5" ht="14.25">
      <c r="A530" s="90" t="s">
        <v>479</v>
      </c>
      <c r="B530" s="90"/>
      <c r="C530" s="92"/>
      <c r="D530" s="236"/>
      <c r="E530" s="90"/>
    </row>
    <row r="531" spans="1:5" ht="14.25">
      <c r="A531" s="90" t="s">
        <v>480</v>
      </c>
      <c r="B531" s="90"/>
      <c r="C531" s="92"/>
      <c r="D531" s="236"/>
      <c r="E531" s="90"/>
    </row>
    <row r="532" spans="1:5" ht="14.25">
      <c r="A532" s="90" t="s">
        <v>481</v>
      </c>
      <c r="B532" s="88">
        <v>9</v>
      </c>
      <c r="C532" s="89">
        <v>10</v>
      </c>
      <c r="D532" s="236">
        <f t="shared" si="4"/>
        <v>1.11</v>
      </c>
      <c r="E532" s="90"/>
    </row>
    <row r="533" spans="1:5" ht="14.25">
      <c r="A533" s="90" t="s">
        <v>482</v>
      </c>
      <c r="B533" s="88">
        <v>32</v>
      </c>
      <c r="C533" s="89">
        <v>68</v>
      </c>
      <c r="D533" s="236">
        <f t="shared" si="4"/>
        <v>2.13</v>
      </c>
      <c r="E533" s="90"/>
    </row>
    <row r="534" spans="1:5" ht="14.25">
      <c r="A534" s="86" t="s">
        <v>483</v>
      </c>
      <c r="B534" s="86">
        <f>SUM(B535:B541)</f>
        <v>1582</v>
      </c>
      <c r="C534" s="86">
        <f>SUM(C535:C541)</f>
        <v>482</v>
      </c>
      <c r="D534" s="234">
        <f t="shared" si="4"/>
        <v>0.3</v>
      </c>
      <c r="E534" s="86"/>
    </row>
    <row r="535" spans="1:5" ht="14.25">
      <c r="A535" s="90" t="s">
        <v>128</v>
      </c>
      <c r="B535" s="88">
        <v>461</v>
      </c>
      <c r="C535" s="89">
        <v>437</v>
      </c>
      <c r="D535" s="236">
        <f t="shared" si="4"/>
        <v>0.95</v>
      </c>
      <c r="E535" s="90"/>
    </row>
    <row r="536" spans="1:5" ht="14.25">
      <c r="A536" s="90" t="s">
        <v>129</v>
      </c>
      <c r="B536" s="88">
        <v>56</v>
      </c>
      <c r="C536" s="89">
        <v>20</v>
      </c>
      <c r="D536" s="236">
        <f t="shared" si="4"/>
        <v>0.36</v>
      </c>
      <c r="E536" s="90"/>
    </row>
    <row r="537" spans="1:5" ht="14.25">
      <c r="A537" s="90" t="s">
        <v>130</v>
      </c>
      <c r="B537" s="91" t="s">
        <v>1607</v>
      </c>
      <c r="C537" s="92"/>
      <c r="D537" s="236"/>
      <c r="E537" s="90"/>
    </row>
    <row r="538" spans="1:5" ht="14.25">
      <c r="A538" s="90" t="s">
        <v>680</v>
      </c>
      <c r="B538" s="91" t="s">
        <v>1607</v>
      </c>
      <c r="C538" s="92"/>
      <c r="D538" s="236"/>
      <c r="E538" s="90"/>
    </row>
    <row r="539" spans="1:5" ht="14.25">
      <c r="A539" s="90" t="s">
        <v>484</v>
      </c>
      <c r="B539" s="88">
        <v>107</v>
      </c>
      <c r="C539" s="89"/>
      <c r="D539" s="236"/>
      <c r="E539" s="90"/>
    </row>
    <row r="540" spans="1:5" ht="14.25">
      <c r="A540" s="90" t="s">
        <v>681</v>
      </c>
      <c r="B540" s="88">
        <v>864</v>
      </c>
      <c r="C540" s="89">
        <v>25</v>
      </c>
      <c r="D540" s="236">
        <f t="shared" si="4"/>
        <v>0.03</v>
      </c>
      <c r="E540" s="90"/>
    </row>
    <row r="541" spans="1:5" ht="14.25">
      <c r="A541" s="90" t="s">
        <v>485</v>
      </c>
      <c r="B541" s="88">
        <v>94</v>
      </c>
      <c r="C541" s="89"/>
      <c r="D541" s="236"/>
      <c r="E541" s="90"/>
    </row>
    <row r="542" spans="1:5" ht="14.25">
      <c r="A542" s="86" t="s">
        <v>486</v>
      </c>
      <c r="B542" s="86"/>
      <c r="C542" s="86"/>
      <c r="D542" s="234"/>
      <c r="E542" s="86"/>
    </row>
    <row r="543" spans="1:5" ht="14.25">
      <c r="A543" s="90" t="s">
        <v>487</v>
      </c>
      <c r="B543" s="90"/>
      <c r="C543" s="90"/>
      <c r="D543" s="236"/>
      <c r="E543" s="90"/>
    </row>
    <row r="544" spans="1:5" ht="14.25">
      <c r="A544" s="86" t="s">
        <v>682</v>
      </c>
      <c r="B544" s="86">
        <f>SUM(B545:B551)</f>
        <v>25470</v>
      </c>
      <c r="C544" s="86">
        <f>SUM(C545:C551)</f>
        <v>22572</v>
      </c>
      <c r="D544" s="234">
        <f t="shared" si="4"/>
        <v>0.89</v>
      </c>
      <c r="E544" s="86"/>
    </row>
    <row r="545" spans="1:5" ht="14.25">
      <c r="A545" s="90" t="s">
        <v>683</v>
      </c>
      <c r="B545" s="88">
        <v>1753</v>
      </c>
      <c r="C545" s="90">
        <v>202</v>
      </c>
      <c r="D545" s="236">
        <f t="shared" si="4"/>
        <v>0.12</v>
      </c>
      <c r="E545" s="90"/>
    </row>
    <row r="546" spans="1:5" ht="14.25">
      <c r="A546" s="90" t="s">
        <v>488</v>
      </c>
      <c r="B546" s="88">
        <v>4030</v>
      </c>
      <c r="C546" s="90">
        <v>258</v>
      </c>
      <c r="D546" s="236">
        <f t="shared" si="4"/>
        <v>0.06</v>
      </c>
      <c r="E546" s="90"/>
    </row>
    <row r="547" spans="1:5" ht="14.25">
      <c r="A547" s="90" t="s">
        <v>489</v>
      </c>
      <c r="B547" s="90"/>
      <c r="C547" s="90"/>
      <c r="D547" s="236"/>
      <c r="E547" s="90"/>
    </row>
    <row r="548" spans="1:5" ht="14.25">
      <c r="A548" s="90" t="s">
        <v>490</v>
      </c>
      <c r="B548" s="88">
        <v>12748</v>
      </c>
      <c r="C548" s="90">
        <v>8046</v>
      </c>
      <c r="D548" s="236">
        <f t="shared" si="4"/>
        <v>0.63</v>
      </c>
      <c r="E548" s="90"/>
    </row>
    <row r="549" spans="1:5" ht="14.25">
      <c r="A549" s="90" t="s">
        <v>491</v>
      </c>
      <c r="B549" s="88">
        <v>1939</v>
      </c>
      <c r="C549" s="90">
        <v>4066</v>
      </c>
      <c r="D549" s="236">
        <f t="shared" si="4"/>
        <v>2.1</v>
      </c>
      <c r="E549" s="90"/>
    </row>
    <row r="550" spans="1:5" ht="14.25">
      <c r="A550" s="90" t="s">
        <v>492</v>
      </c>
      <c r="B550" s="88">
        <v>5000</v>
      </c>
      <c r="C550" s="90">
        <v>4000</v>
      </c>
      <c r="D550" s="236">
        <f t="shared" si="4"/>
        <v>0.8</v>
      </c>
      <c r="E550" s="90"/>
    </row>
    <row r="551" spans="1:5" ht="14.25">
      <c r="A551" s="90" t="s">
        <v>684</v>
      </c>
      <c r="B551" s="90"/>
      <c r="C551" s="90">
        <v>6000</v>
      </c>
      <c r="D551" s="236"/>
      <c r="E551" s="90"/>
    </row>
    <row r="552" spans="1:5" ht="14.25">
      <c r="A552" s="86" t="s">
        <v>493</v>
      </c>
      <c r="B552" s="86"/>
      <c r="C552" s="86">
        <f>SUM(C553:C555)</f>
        <v>1000</v>
      </c>
      <c r="D552" s="234"/>
      <c r="E552" s="86"/>
    </row>
    <row r="553" spans="1:5" ht="14.25">
      <c r="A553" s="90" t="s">
        <v>494</v>
      </c>
      <c r="B553" s="90"/>
      <c r="C553" s="90">
        <v>1000</v>
      </c>
      <c r="D553" s="236"/>
      <c r="E553" s="90"/>
    </row>
    <row r="554" spans="1:5" ht="14.25">
      <c r="A554" s="90" t="s">
        <v>495</v>
      </c>
      <c r="B554" s="90"/>
      <c r="C554" s="90"/>
      <c r="D554" s="236"/>
      <c r="E554" s="90"/>
    </row>
    <row r="555" spans="1:5" ht="14.25">
      <c r="A555" s="90" t="s">
        <v>496</v>
      </c>
      <c r="B555" s="90"/>
      <c r="C555" s="90"/>
      <c r="D555" s="236"/>
      <c r="E555" s="90"/>
    </row>
    <row r="556" spans="1:5" ht="14.25">
      <c r="A556" s="86" t="s">
        <v>497</v>
      </c>
      <c r="B556" s="86">
        <f>SUM(B557:B565)</f>
        <v>3815</v>
      </c>
      <c r="C556" s="86">
        <f>SUM(C557:C565)</f>
        <v>2083</v>
      </c>
      <c r="D556" s="234">
        <f t="shared" si="4"/>
        <v>0.55</v>
      </c>
      <c r="E556" s="86"/>
    </row>
    <row r="557" spans="1:5" ht="14.25">
      <c r="A557" s="90" t="s">
        <v>498</v>
      </c>
      <c r="B557" s="88">
        <v>100</v>
      </c>
      <c r="C557" s="89"/>
      <c r="D557" s="236"/>
      <c r="E557" s="90"/>
    </row>
    <row r="558" spans="1:5" ht="14.25">
      <c r="A558" s="90" t="s">
        <v>499</v>
      </c>
      <c r="B558" s="88">
        <v>450</v>
      </c>
      <c r="C558" s="89">
        <v>89</v>
      </c>
      <c r="D558" s="236">
        <f t="shared" si="4"/>
        <v>0.2</v>
      </c>
      <c r="E558" s="90"/>
    </row>
    <row r="559" spans="1:5" ht="14.25">
      <c r="A559" s="90" t="s">
        <v>500</v>
      </c>
      <c r="B559" s="88">
        <v>310</v>
      </c>
      <c r="C559" s="89">
        <v>671</v>
      </c>
      <c r="D559" s="236">
        <f t="shared" si="4"/>
        <v>2.16</v>
      </c>
      <c r="E559" s="90"/>
    </row>
    <row r="560" spans="1:5" ht="14.25">
      <c r="A560" s="90" t="s">
        <v>501</v>
      </c>
      <c r="B560" s="88">
        <v>979</v>
      </c>
      <c r="C560" s="89">
        <v>981</v>
      </c>
      <c r="D560" s="236">
        <f t="shared" si="4"/>
        <v>1</v>
      </c>
      <c r="E560" s="90"/>
    </row>
    <row r="561" spans="1:5" ht="14.25">
      <c r="A561" s="90" t="s">
        <v>502</v>
      </c>
      <c r="B561" s="88"/>
      <c r="C561" s="92"/>
      <c r="D561" s="236"/>
      <c r="E561" s="90"/>
    </row>
    <row r="562" spans="1:5" ht="14.25">
      <c r="A562" s="90" t="s">
        <v>503</v>
      </c>
      <c r="B562" s="88">
        <v>282</v>
      </c>
      <c r="C562" s="89">
        <v>282</v>
      </c>
      <c r="D562" s="236">
        <f t="shared" si="4"/>
        <v>1</v>
      </c>
      <c r="E562" s="90"/>
    </row>
    <row r="563" spans="1:5" ht="14.25">
      <c r="A563" s="90" t="s">
        <v>504</v>
      </c>
      <c r="B563" s="91" t="s">
        <v>1607</v>
      </c>
      <c r="C563" s="92"/>
      <c r="D563" s="236"/>
      <c r="E563" s="90"/>
    </row>
    <row r="564" spans="1:5" ht="14.25">
      <c r="A564" s="90" t="s">
        <v>505</v>
      </c>
      <c r="B564" s="91" t="s">
        <v>1607</v>
      </c>
      <c r="C564" s="92"/>
      <c r="D564" s="236"/>
      <c r="E564" s="90"/>
    </row>
    <row r="565" spans="1:5" ht="14.25">
      <c r="A565" s="90" t="s">
        <v>506</v>
      </c>
      <c r="B565" s="88">
        <v>1694</v>
      </c>
      <c r="C565" s="89">
        <v>60</v>
      </c>
      <c r="D565" s="236">
        <f t="shared" si="4"/>
        <v>0.04</v>
      </c>
      <c r="E565" s="90"/>
    </row>
    <row r="566" spans="1:5" ht="14.25">
      <c r="A566" s="86" t="s">
        <v>507</v>
      </c>
      <c r="B566" s="86">
        <f>SUM(B567:B573)</f>
        <v>477</v>
      </c>
      <c r="C566" s="86">
        <f>SUM(C567:C573)</f>
        <v>521</v>
      </c>
      <c r="D566" s="234">
        <f t="shared" si="4"/>
        <v>1.09</v>
      </c>
      <c r="E566" s="86"/>
    </row>
    <row r="567" spans="1:5" ht="14.25">
      <c r="A567" s="90" t="s">
        <v>508</v>
      </c>
      <c r="B567" s="90"/>
      <c r="C567" s="92"/>
      <c r="D567" s="236"/>
      <c r="E567" s="90"/>
    </row>
    <row r="568" spans="1:5" ht="14.25">
      <c r="A568" s="90" t="s">
        <v>509</v>
      </c>
      <c r="B568" s="88">
        <v>84</v>
      </c>
      <c r="C568" s="89">
        <v>362</v>
      </c>
      <c r="D568" s="236">
        <f t="shared" si="4"/>
        <v>4.31</v>
      </c>
      <c r="E568" s="90"/>
    </row>
    <row r="569" spans="1:5" ht="14.25">
      <c r="A569" s="90" t="s">
        <v>510</v>
      </c>
      <c r="B569" s="91" t="s">
        <v>1607</v>
      </c>
      <c r="C569" s="92"/>
      <c r="D569" s="236"/>
      <c r="E569" s="90"/>
    </row>
    <row r="570" spans="1:5" ht="14.25">
      <c r="A570" s="90" t="s">
        <v>511</v>
      </c>
      <c r="B570" s="91" t="s">
        <v>1607</v>
      </c>
      <c r="C570" s="92"/>
      <c r="D570" s="236"/>
      <c r="E570" s="90"/>
    </row>
    <row r="571" spans="1:5" ht="14.25">
      <c r="A571" s="90" t="s">
        <v>512</v>
      </c>
      <c r="B571" s="88">
        <v>98</v>
      </c>
      <c r="C571" s="89">
        <v>159</v>
      </c>
      <c r="D571" s="236">
        <f t="shared" si="4"/>
        <v>1.62</v>
      </c>
      <c r="E571" s="90"/>
    </row>
    <row r="572" spans="1:5" ht="14.25">
      <c r="A572" s="90" t="s">
        <v>513</v>
      </c>
      <c r="B572" s="91" t="s">
        <v>1607</v>
      </c>
      <c r="C572" s="92"/>
      <c r="D572" s="236"/>
      <c r="E572" s="90"/>
    </row>
    <row r="573" spans="1:5" ht="14.25">
      <c r="A573" s="90" t="s">
        <v>514</v>
      </c>
      <c r="B573" s="88">
        <v>295</v>
      </c>
      <c r="C573" s="89"/>
      <c r="D573" s="236"/>
      <c r="E573" s="90"/>
    </row>
    <row r="574" spans="1:5" ht="14.25">
      <c r="A574" s="86" t="s">
        <v>515</v>
      </c>
      <c r="B574" s="86">
        <f>SUM(B575:B580)</f>
        <v>313</v>
      </c>
      <c r="C574" s="86">
        <f>SUM(C575:C580)</f>
        <v>41</v>
      </c>
      <c r="D574" s="234">
        <f t="shared" si="4"/>
        <v>0.13</v>
      </c>
      <c r="E574" s="100"/>
    </row>
    <row r="575" spans="1:5" ht="14.25">
      <c r="A575" s="90" t="s">
        <v>516</v>
      </c>
      <c r="B575" s="88">
        <v>313</v>
      </c>
      <c r="C575" s="89">
        <v>32</v>
      </c>
      <c r="D575" s="236">
        <f t="shared" si="4"/>
        <v>0.1</v>
      </c>
      <c r="E575" s="101"/>
    </row>
    <row r="576" spans="1:5" ht="14.25">
      <c r="A576" s="90" t="s">
        <v>517</v>
      </c>
      <c r="B576" s="91" t="s">
        <v>1607</v>
      </c>
      <c r="C576" s="92"/>
      <c r="D576" s="236"/>
      <c r="E576" s="90"/>
    </row>
    <row r="577" spans="1:5" ht="14.25">
      <c r="A577" s="90" t="s">
        <v>518</v>
      </c>
      <c r="B577" s="91" t="s">
        <v>1607</v>
      </c>
      <c r="C577" s="92"/>
      <c r="D577" s="236"/>
      <c r="E577" s="90"/>
    </row>
    <row r="578" spans="1:5" ht="14.25">
      <c r="A578" s="90" t="s">
        <v>519</v>
      </c>
      <c r="B578" s="91" t="s">
        <v>1607</v>
      </c>
      <c r="C578" s="92">
        <v>9</v>
      </c>
      <c r="D578" s="236"/>
      <c r="E578" s="90"/>
    </row>
    <row r="579" spans="1:5" ht="14.25">
      <c r="A579" s="90" t="s">
        <v>520</v>
      </c>
      <c r="B579" s="91" t="s">
        <v>1607</v>
      </c>
      <c r="C579" s="92"/>
      <c r="D579" s="236"/>
      <c r="E579" s="90"/>
    </row>
    <row r="580" spans="1:5" ht="14.25">
      <c r="A580" s="90" t="s">
        <v>521</v>
      </c>
      <c r="B580" s="91" t="s">
        <v>1607</v>
      </c>
      <c r="C580" s="92"/>
      <c r="D580" s="236"/>
      <c r="E580" s="90"/>
    </row>
    <row r="581" spans="1:5" ht="14.25">
      <c r="A581" s="86" t="s">
        <v>522</v>
      </c>
      <c r="B581" s="86">
        <f>SUM(B582:B588)</f>
        <v>1373</v>
      </c>
      <c r="C581" s="86">
        <f>SUM(C582:C588)</f>
        <v>880</v>
      </c>
      <c r="D581" s="234">
        <f t="shared" si="4"/>
        <v>0.64</v>
      </c>
      <c r="E581" s="100"/>
    </row>
    <row r="582" spans="1:5" ht="14.25">
      <c r="A582" s="90" t="s">
        <v>523</v>
      </c>
      <c r="B582" s="88">
        <v>1051</v>
      </c>
      <c r="C582" s="89">
        <v>600</v>
      </c>
      <c r="D582" s="236">
        <f>C582/B582</f>
        <v>0.57</v>
      </c>
      <c r="E582" s="101"/>
    </row>
    <row r="583" spans="1:5" ht="14.25">
      <c r="A583" s="90" t="s">
        <v>524</v>
      </c>
      <c r="B583" s="88">
        <v>322</v>
      </c>
      <c r="C583" s="89">
        <v>280</v>
      </c>
      <c r="D583" s="236">
        <f>C583/B583</f>
        <v>0.87</v>
      </c>
      <c r="E583" s="101"/>
    </row>
    <row r="584" spans="1:5" ht="14.25">
      <c r="A584" s="90" t="s">
        <v>685</v>
      </c>
      <c r="B584" s="91" t="s">
        <v>1607</v>
      </c>
      <c r="C584" s="92"/>
      <c r="D584" s="236"/>
      <c r="E584" s="90"/>
    </row>
    <row r="585" spans="1:5" ht="14.25">
      <c r="A585" s="90" t="s">
        <v>525</v>
      </c>
      <c r="B585" s="91" t="s">
        <v>1607</v>
      </c>
      <c r="C585" s="92"/>
      <c r="D585" s="236"/>
      <c r="E585" s="90"/>
    </row>
    <row r="586" spans="1:5" ht="14.25">
      <c r="A586" s="90" t="s">
        <v>526</v>
      </c>
      <c r="B586" s="91" t="s">
        <v>1607</v>
      </c>
      <c r="C586" s="92"/>
      <c r="D586" s="236"/>
      <c r="E586" s="90"/>
    </row>
    <row r="587" spans="1:5" ht="14.25">
      <c r="A587" s="90" t="s">
        <v>686</v>
      </c>
      <c r="B587" s="91" t="s">
        <v>1607</v>
      </c>
      <c r="C587" s="92"/>
      <c r="D587" s="236"/>
      <c r="E587" s="90"/>
    </row>
    <row r="588" spans="1:5" ht="14.25">
      <c r="A588" s="90" t="s">
        <v>527</v>
      </c>
      <c r="B588" s="90"/>
      <c r="C588" s="90"/>
      <c r="D588" s="236"/>
      <c r="E588" s="90"/>
    </row>
    <row r="589" spans="1:5" ht="14.25">
      <c r="A589" s="86" t="s">
        <v>528</v>
      </c>
      <c r="B589" s="86">
        <f>SUM(B590:B597)</f>
        <v>1824</v>
      </c>
      <c r="C589" s="86">
        <f>SUM(C590:C597)</f>
        <v>2099</v>
      </c>
      <c r="D589" s="234">
        <f>C589/B589</f>
        <v>1.15</v>
      </c>
      <c r="E589" s="86"/>
    </row>
    <row r="590" spans="1:5" ht="14.25">
      <c r="A590" s="90" t="s">
        <v>128</v>
      </c>
      <c r="B590" s="88">
        <v>250</v>
      </c>
      <c r="C590" s="89">
        <v>240</v>
      </c>
      <c r="D590" s="236">
        <f>C590/B590</f>
        <v>0.96</v>
      </c>
      <c r="E590" s="90"/>
    </row>
    <row r="591" spans="1:5" ht="14.25">
      <c r="A591" s="90" t="s">
        <v>129</v>
      </c>
      <c r="B591" s="88">
        <v>10</v>
      </c>
      <c r="C591" s="89"/>
      <c r="D591" s="236"/>
      <c r="E591" s="90"/>
    </row>
    <row r="592" spans="1:5" ht="14.25">
      <c r="A592" s="90" t="s">
        <v>130</v>
      </c>
      <c r="B592" s="91" t="s">
        <v>1607</v>
      </c>
      <c r="C592" s="92"/>
      <c r="D592" s="236"/>
      <c r="E592" s="90"/>
    </row>
    <row r="593" spans="1:5" ht="14.25">
      <c r="A593" s="90" t="s">
        <v>529</v>
      </c>
      <c r="B593" s="88">
        <v>145</v>
      </c>
      <c r="C593" s="89">
        <v>80</v>
      </c>
      <c r="D593" s="236">
        <f>C593/B593</f>
        <v>0.55</v>
      </c>
      <c r="E593" s="90"/>
    </row>
    <row r="594" spans="1:5" ht="14.25">
      <c r="A594" s="90" t="s">
        <v>530</v>
      </c>
      <c r="B594" s="88">
        <v>103</v>
      </c>
      <c r="C594" s="89">
        <v>65</v>
      </c>
      <c r="D594" s="236">
        <f>C594/B594</f>
        <v>0.63</v>
      </c>
      <c r="E594" s="90"/>
    </row>
    <row r="595" spans="1:5" ht="14.25">
      <c r="A595" s="90" t="s">
        <v>531</v>
      </c>
      <c r="B595" s="91" t="s">
        <v>1607</v>
      </c>
      <c r="C595" s="92"/>
      <c r="D595" s="236"/>
      <c r="E595" s="90"/>
    </row>
    <row r="596" spans="1:5" ht="14.25">
      <c r="A596" s="90" t="s">
        <v>532</v>
      </c>
      <c r="B596" s="88">
        <v>1141</v>
      </c>
      <c r="C596" s="89">
        <v>1650</v>
      </c>
      <c r="D596" s="236">
        <f>C596/B596</f>
        <v>1.45</v>
      </c>
      <c r="E596" s="90"/>
    </row>
    <row r="597" spans="1:5" ht="14.25">
      <c r="A597" s="90" t="s">
        <v>533</v>
      </c>
      <c r="B597" s="88">
        <v>175</v>
      </c>
      <c r="C597" s="89">
        <v>64</v>
      </c>
      <c r="D597" s="236">
        <f>C597/B597</f>
        <v>0.37</v>
      </c>
      <c r="E597" s="90"/>
    </row>
    <row r="598" spans="1:5" ht="14.25">
      <c r="A598" s="86" t="s">
        <v>534</v>
      </c>
      <c r="B598" s="86"/>
      <c r="C598" s="86"/>
      <c r="D598" s="234"/>
      <c r="E598" s="86"/>
    </row>
    <row r="599" spans="1:5" ht="14.25">
      <c r="A599" s="90" t="s">
        <v>128</v>
      </c>
      <c r="B599" s="90"/>
      <c r="C599" s="90"/>
      <c r="D599" s="236"/>
      <c r="E599" s="90"/>
    </row>
    <row r="600" spans="1:5" ht="14.25">
      <c r="A600" s="90" t="s">
        <v>129</v>
      </c>
      <c r="B600" s="90"/>
      <c r="C600" s="90"/>
      <c r="D600" s="236"/>
      <c r="E600" s="90"/>
    </row>
    <row r="601" spans="1:5" ht="14.25">
      <c r="A601" s="90" t="s">
        <v>130</v>
      </c>
      <c r="B601" s="90"/>
      <c r="C601" s="90"/>
      <c r="D601" s="236"/>
      <c r="E601" s="90"/>
    </row>
    <row r="602" spans="1:5" ht="14.25">
      <c r="A602" s="90" t="s">
        <v>535</v>
      </c>
      <c r="B602" s="90"/>
      <c r="C602" s="90"/>
      <c r="D602" s="236"/>
      <c r="E602" s="90"/>
    </row>
    <row r="603" spans="1:5" ht="14.25">
      <c r="A603" s="86" t="s">
        <v>536</v>
      </c>
      <c r="B603" s="86">
        <f>SUM(B604:B605)</f>
        <v>17851</v>
      </c>
      <c r="C603" s="86">
        <f>SUM(C604:C605)</f>
        <v>12179</v>
      </c>
      <c r="D603" s="234">
        <f>C603/B603</f>
        <v>0.68</v>
      </c>
      <c r="E603" s="86"/>
    </row>
    <row r="604" spans="1:5" ht="14.25">
      <c r="A604" s="90" t="s">
        <v>537</v>
      </c>
      <c r="B604" s="88">
        <v>4000</v>
      </c>
      <c r="C604" s="89">
        <v>4050</v>
      </c>
      <c r="D604" s="236">
        <f>C604/B604</f>
        <v>1.01</v>
      </c>
      <c r="E604" s="90"/>
    </row>
    <row r="605" spans="1:5" ht="14.25">
      <c r="A605" s="90" t="s">
        <v>538</v>
      </c>
      <c r="B605" s="88">
        <v>13851</v>
      </c>
      <c r="C605" s="89">
        <v>8129</v>
      </c>
      <c r="D605" s="236">
        <f>C605/B605</f>
        <v>0.59</v>
      </c>
      <c r="E605" s="90"/>
    </row>
    <row r="606" spans="1:5" ht="14.25">
      <c r="A606" s="86" t="s">
        <v>539</v>
      </c>
      <c r="B606" s="86">
        <f>SUM(B607:B608)</f>
        <v>2000</v>
      </c>
      <c r="C606" s="86">
        <f>SUM(C607:C608)</f>
        <v>1452</v>
      </c>
      <c r="D606" s="234">
        <f>C606/B606</f>
        <v>0.73</v>
      </c>
      <c r="E606" s="86"/>
    </row>
    <row r="607" spans="1:5" ht="14.25">
      <c r="A607" s="90" t="s">
        <v>540</v>
      </c>
      <c r="B607" s="88">
        <v>2000</v>
      </c>
      <c r="C607" s="89">
        <v>1427</v>
      </c>
      <c r="D607" s="236">
        <f>C607/B607</f>
        <v>0.71</v>
      </c>
      <c r="E607" s="90"/>
    </row>
    <row r="608" spans="1:5" ht="14.25">
      <c r="A608" s="90" t="s">
        <v>541</v>
      </c>
      <c r="B608" s="90"/>
      <c r="C608" s="92">
        <v>25</v>
      </c>
      <c r="D608" s="236"/>
      <c r="E608" s="90"/>
    </row>
    <row r="609" spans="1:5" ht="14.25">
      <c r="A609" s="86" t="s">
        <v>542</v>
      </c>
      <c r="B609" s="86">
        <f>SUM(B610:B611)</f>
        <v>650</v>
      </c>
      <c r="C609" s="86">
        <f>SUM(C610:C611)</f>
        <v>914</v>
      </c>
      <c r="D609" s="234">
        <f>C609/B609</f>
        <v>1.41</v>
      </c>
      <c r="E609" s="86"/>
    </row>
    <row r="610" spans="1:5" ht="14.25">
      <c r="A610" s="90" t="s">
        <v>543</v>
      </c>
      <c r="B610" s="88">
        <v>606</v>
      </c>
      <c r="C610" s="89">
        <v>75</v>
      </c>
      <c r="D610" s="236">
        <f>C610/B610</f>
        <v>0.12</v>
      </c>
      <c r="E610" s="90"/>
    </row>
    <row r="611" spans="1:5" ht="14.25">
      <c r="A611" s="90" t="s">
        <v>544</v>
      </c>
      <c r="B611" s="88">
        <v>44</v>
      </c>
      <c r="C611" s="89">
        <v>839</v>
      </c>
      <c r="D611" s="236">
        <f>C611/B611</f>
        <v>19.07</v>
      </c>
      <c r="E611" s="90"/>
    </row>
    <row r="612" spans="1:5" ht="14.25">
      <c r="A612" s="86" t="s">
        <v>545</v>
      </c>
      <c r="B612" s="86"/>
      <c r="C612" s="86"/>
      <c r="D612" s="234"/>
      <c r="E612" s="86"/>
    </row>
    <row r="613" spans="1:5" ht="14.25">
      <c r="A613" s="90" t="s">
        <v>546</v>
      </c>
      <c r="B613" s="90"/>
      <c r="C613" s="90"/>
      <c r="D613" s="236"/>
      <c r="E613" s="90"/>
    </row>
    <row r="614" spans="1:5" ht="14.25">
      <c r="A614" s="90" t="s">
        <v>547</v>
      </c>
      <c r="B614" s="90"/>
      <c r="C614" s="90"/>
      <c r="D614" s="236"/>
      <c r="E614" s="90"/>
    </row>
    <row r="615" spans="1:5" ht="14.25">
      <c r="A615" s="86" t="s">
        <v>548</v>
      </c>
      <c r="B615" s="86"/>
      <c r="C615" s="86"/>
      <c r="D615" s="234"/>
      <c r="E615" s="86"/>
    </row>
    <row r="616" spans="1:5" ht="14.25">
      <c r="A616" s="90" t="s">
        <v>549</v>
      </c>
      <c r="B616" s="90"/>
      <c r="C616" s="90"/>
      <c r="D616" s="236"/>
      <c r="E616" s="90"/>
    </row>
    <row r="617" spans="1:5" ht="14.25">
      <c r="A617" s="90" t="s">
        <v>550</v>
      </c>
      <c r="B617" s="90"/>
      <c r="C617" s="90"/>
      <c r="D617" s="236"/>
      <c r="E617" s="90"/>
    </row>
    <row r="618" spans="1:5" ht="14.25">
      <c r="A618" s="86" t="s">
        <v>551</v>
      </c>
      <c r="B618" s="86">
        <f>SUM(B619:B621)</f>
        <v>6164</v>
      </c>
      <c r="C618" s="86">
        <f>SUM(C619:C621)</f>
        <v>6256</v>
      </c>
      <c r="D618" s="234">
        <f>C618/B618</f>
        <v>1.01</v>
      </c>
      <c r="E618" s="86"/>
    </row>
    <row r="619" spans="1:5" ht="14.25">
      <c r="A619" s="90" t="s">
        <v>552</v>
      </c>
      <c r="B619" s="90"/>
      <c r="C619" s="90"/>
      <c r="D619" s="236"/>
      <c r="E619" s="90"/>
    </row>
    <row r="620" spans="1:5" ht="14.25">
      <c r="A620" s="90" t="s">
        <v>553</v>
      </c>
      <c r="B620" s="88">
        <v>6164</v>
      </c>
      <c r="C620" s="89">
        <v>6256</v>
      </c>
      <c r="D620" s="236">
        <f>C620/B620</f>
        <v>1.01</v>
      </c>
      <c r="E620" s="90"/>
    </row>
    <row r="621" spans="1:5" ht="14.25">
      <c r="A621" s="90" t="s">
        <v>554</v>
      </c>
      <c r="B621" s="90"/>
      <c r="C621" s="90"/>
      <c r="D621" s="236"/>
      <c r="E621" s="90"/>
    </row>
    <row r="622" spans="1:5" ht="14.25">
      <c r="A622" s="86" t="s">
        <v>555</v>
      </c>
      <c r="B622" s="86"/>
      <c r="C622" s="86"/>
      <c r="D622" s="234"/>
      <c r="E622" s="86"/>
    </row>
    <row r="623" spans="1:5" ht="14.25">
      <c r="A623" s="90" t="s">
        <v>556</v>
      </c>
      <c r="B623" s="90"/>
      <c r="C623" s="90"/>
      <c r="D623" s="236"/>
      <c r="E623" s="90"/>
    </row>
    <row r="624" spans="1:5" ht="14.25">
      <c r="A624" s="90" t="s">
        <v>557</v>
      </c>
      <c r="B624" s="90"/>
      <c r="C624" s="90"/>
      <c r="D624" s="236"/>
      <c r="E624" s="90"/>
    </row>
    <row r="625" spans="1:5" ht="14.25">
      <c r="A625" s="90" t="s">
        <v>558</v>
      </c>
      <c r="B625" s="90"/>
      <c r="C625" s="90"/>
      <c r="D625" s="236"/>
      <c r="E625" s="90"/>
    </row>
    <row r="626" spans="1:5" ht="14.25">
      <c r="A626" s="90" t="s">
        <v>559</v>
      </c>
      <c r="B626" s="90"/>
      <c r="C626" s="90"/>
      <c r="D626" s="236"/>
      <c r="E626" s="90"/>
    </row>
    <row r="627" spans="1:5" ht="14.25">
      <c r="A627" s="102" t="s">
        <v>560</v>
      </c>
      <c r="B627" s="86">
        <f>SUM(B628:B634)</f>
        <v>586</v>
      </c>
      <c r="C627" s="86">
        <f>SUM(C628:C634)</f>
        <v>303</v>
      </c>
      <c r="D627" s="234">
        <f>C627/B627</f>
        <v>0.52</v>
      </c>
      <c r="E627" s="86"/>
    </row>
    <row r="628" spans="1:5" ht="14.25">
      <c r="A628" s="90" t="s">
        <v>128</v>
      </c>
      <c r="B628" s="88">
        <v>278</v>
      </c>
      <c r="C628" s="89">
        <v>213</v>
      </c>
      <c r="D628" s="236">
        <f>C628/B628</f>
        <v>0.77</v>
      </c>
      <c r="E628" s="101"/>
    </row>
    <row r="629" spans="1:5" ht="14.25">
      <c r="A629" s="90" t="s">
        <v>129</v>
      </c>
      <c r="B629" s="88">
        <v>7</v>
      </c>
      <c r="C629" s="89"/>
      <c r="D629" s="236"/>
      <c r="E629" s="90"/>
    </row>
    <row r="630" spans="1:5" ht="14.25">
      <c r="A630" s="90" t="s">
        <v>130</v>
      </c>
      <c r="B630" s="91" t="s">
        <v>1607</v>
      </c>
      <c r="C630" s="92"/>
      <c r="D630" s="236"/>
      <c r="E630" s="90"/>
    </row>
    <row r="631" spans="1:5" ht="14.25">
      <c r="A631" s="90" t="s">
        <v>561</v>
      </c>
      <c r="B631" s="88">
        <v>280</v>
      </c>
      <c r="C631" s="89">
        <v>10</v>
      </c>
      <c r="D631" s="236">
        <f>C631/B631</f>
        <v>0.04</v>
      </c>
      <c r="E631" s="90"/>
    </row>
    <row r="632" spans="1:5" ht="14.25">
      <c r="A632" s="90" t="s">
        <v>562</v>
      </c>
      <c r="B632" s="91" t="s">
        <v>1607</v>
      </c>
      <c r="C632" s="92"/>
      <c r="D632" s="236"/>
      <c r="E632" s="90"/>
    </row>
    <row r="633" spans="1:5" ht="14.25">
      <c r="A633" s="90" t="s">
        <v>137</v>
      </c>
      <c r="B633" s="88">
        <v>14</v>
      </c>
      <c r="C633" s="89">
        <v>80</v>
      </c>
      <c r="D633" s="236">
        <f>C633/B633</f>
        <v>5.71</v>
      </c>
      <c r="E633" s="90"/>
    </row>
    <row r="634" spans="1:5" ht="14.25">
      <c r="A634" s="90" t="s">
        <v>563</v>
      </c>
      <c r="B634" s="88">
        <v>7</v>
      </c>
      <c r="C634" s="89"/>
      <c r="D634" s="236"/>
      <c r="E634" s="90"/>
    </row>
    <row r="635" spans="1:5" ht="14.25">
      <c r="A635" s="86" t="s">
        <v>687</v>
      </c>
      <c r="B635" s="86"/>
      <c r="C635" s="86"/>
      <c r="D635" s="234"/>
      <c r="E635" s="86"/>
    </row>
    <row r="636" spans="1:5" ht="14.25">
      <c r="A636" s="90" t="s">
        <v>688</v>
      </c>
      <c r="B636" s="90"/>
      <c r="C636" s="90"/>
      <c r="D636" s="236"/>
      <c r="E636" s="90"/>
    </row>
    <row r="637" spans="1:5" ht="14.25">
      <c r="A637" s="90" t="s">
        <v>689</v>
      </c>
      <c r="B637" s="90"/>
      <c r="C637" s="90"/>
      <c r="D637" s="236"/>
      <c r="E637" s="90"/>
    </row>
    <row r="638" spans="1:5" ht="14.25">
      <c r="A638" s="86" t="s">
        <v>564</v>
      </c>
      <c r="B638" s="86">
        <v>896</v>
      </c>
      <c r="C638" s="86"/>
      <c r="D638" s="234"/>
      <c r="E638" s="86"/>
    </row>
    <row r="639" spans="1:5" ht="14.25">
      <c r="A639" s="84" t="s">
        <v>690</v>
      </c>
      <c r="B639" s="84">
        <f>SUM(B640,B645,B659,B663,B675,B678,B682,B687,B691,B695,B698,B707,B709)</f>
        <v>49953</v>
      </c>
      <c r="C639" s="84">
        <f>SUM(C640,C645,C659,C663,C675,C678,C682,C687,C691,C695,C698,C707,C709)</f>
        <v>32081</v>
      </c>
      <c r="D639" s="231">
        <f>C639/B639</f>
        <v>0.64</v>
      </c>
      <c r="E639" s="84"/>
    </row>
    <row r="640" spans="1:5" ht="14.25">
      <c r="A640" s="86" t="s">
        <v>565</v>
      </c>
      <c r="B640" s="86">
        <f>SUM(B641:B644)</f>
        <v>399</v>
      </c>
      <c r="C640" s="86">
        <f>SUM(C641:C644)</f>
        <v>288</v>
      </c>
      <c r="D640" s="234">
        <f>C640/B640</f>
        <v>0.72</v>
      </c>
      <c r="E640" s="86"/>
    </row>
    <row r="641" spans="1:5" ht="14.25">
      <c r="A641" s="90" t="s">
        <v>128</v>
      </c>
      <c r="B641" s="90">
        <v>264</v>
      </c>
      <c r="C641" s="89">
        <v>278</v>
      </c>
      <c r="D641" s="236">
        <f>C641/B641</f>
        <v>1.05</v>
      </c>
      <c r="E641" s="90"/>
    </row>
    <row r="642" spans="1:5" ht="14.25">
      <c r="A642" s="90" t="s">
        <v>129</v>
      </c>
      <c r="B642" s="90"/>
      <c r="C642" s="92"/>
      <c r="D642" s="236"/>
      <c r="E642" s="90"/>
    </row>
    <row r="643" spans="1:5" ht="14.25">
      <c r="A643" s="90" t="s">
        <v>130</v>
      </c>
      <c r="B643" s="90"/>
      <c r="C643" s="92"/>
      <c r="D643" s="236"/>
      <c r="E643" s="90"/>
    </row>
    <row r="644" spans="1:5" ht="14.25">
      <c r="A644" s="90" t="s">
        <v>691</v>
      </c>
      <c r="B644" s="90">
        <v>135</v>
      </c>
      <c r="C644" s="89">
        <v>10</v>
      </c>
      <c r="D644" s="236">
        <f>C644/B644</f>
        <v>0.07</v>
      </c>
      <c r="E644" s="90"/>
    </row>
    <row r="645" spans="1:5" ht="14.25">
      <c r="A645" s="86" t="s">
        <v>566</v>
      </c>
      <c r="B645" s="86">
        <f>SUM(B646:B658)</f>
        <v>9652</v>
      </c>
      <c r="C645" s="86">
        <f>SUM(C646:C658)</f>
        <v>5559</v>
      </c>
      <c r="D645" s="234">
        <f>C645/B645</f>
        <v>0.58</v>
      </c>
      <c r="E645" s="86"/>
    </row>
    <row r="646" spans="1:5" ht="14.25">
      <c r="A646" s="90" t="s">
        <v>567</v>
      </c>
      <c r="B646" s="88">
        <v>7542</v>
      </c>
      <c r="C646" s="89">
        <v>4557</v>
      </c>
      <c r="D646" s="236">
        <f>C646/B646</f>
        <v>0.6</v>
      </c>
      <c r="E646" s="90"/>
    </row>
    <row r="647" spans="1:5" ht="14.25">
      <c r="A647" s="90" t="s">
        <v>568</v>
      </c>
      <c r="B647" s="88">
        <v>1253</v>
      </c>
      <c r="C647" s="89">
        <v>1002</v>
      </c>
      <c r="D647" s="236">
        <f>C647/B647</f>
        <v>0.8</v>
      </c>
      <c r="E647" s="90"/>
    </row>
    <row r="648" spans="1:5" ht="14.25">
      <c r="A648" s="90" t="s">
        <v>569</v>
      </c>
      <c r="B648" s="90"/>
      <c r="C648" s="92"/>
      <c r="D648" s="236"/>
      <c r="E648" s="90"/>
    </row>
    <row r="649" spans="1:5" ht="14.25">
      <c r="A649" s="90" t="s">
        <v>570</v>
      </c>
      <c r="B649" s="101"/>
      <c r="C649" s="92"/>
      <c r="D649" s="236"/>
      <c r="E649" s="101"/>
    </row>
    <row r="650" spans="1:5" ht="14.25">
      <c r="A650" s="90" t="s">
        <v>571</v>
      </c>
      <c r="B650" s="101"/>
      <c r="C650" s="92"/>
      <c r="D650" s="236"/>
      <c r="E650" s="101"/>
    </row>
    <row r="651" spans="1:5" ht="14.25">
      <c r="A651" s="90" t="s">
        <v>692</v>
      </c>
      <c r="B651" s="101"/>
      <c r="C651" s="92"/>
      <c r="D651" s="236"/>
      <c r="E651" s="101"/>
    </row>
    <row r="652" spans="1:5" ht="14.25">
      <c r="A652" s="90" t="s">
        <v>572</v>
      </c>
      <c r="B652" s="90"/>
      <c r="C652" s="92"/>
      <c r="D652" s="236"/>
      <c r="E652" s="90"/>
    </row>
    <row r="653" spans="1:5" ht="14.25">
      <c r="A653" s="90" t="s">
        <v>573</v>
      </c>
      <c r="B653" s="90"/>
      <c r="C653" s="92"/>
      <c r="D653" s="236"/>
      <c r="E653" s="90"/>
    </row>
    <row r="654" spans="1:5" ht="14.25">
      <c r="A654" s="90" t="s">
        <v>574</v>
      </c>
      <c r="B654" s="90"/>
      <c r="C654" s="92"/>
      <c r="D654" s="236"/>
      <c r="E654" s="90"/>
    </row>
    <row r="655" spans="1:5" ht="14.25">
      <c r="A655" s="90" t="s">
        <v>575</v>
      </c>
      <c r="B655" s="90"/>
      <c r="C655" s="92"/>
      <c r="D655" s="236"/>
      <c r="E655" s="90"/>
    </row>
    <row r="656" spans="1:5" ht="14.25">
      <c r="A656" s="90" t="s">
        <v>576</v>
      </c>
      <c r="B656" s="90"/>
      <c r="C656" s="92"/>
      <c r="D656" s="236"/>
      <c r="E656" s="90"/>
    </row>
    <row r="657" spans="1:5" ht="14.25">
      <c r="A657" s="90" t="s">
        <v>693</v>
      </c>
      <c r="B657" s="90"/>
      <c r="C657" s="89"/>
      <c r="D657" s="236"/>
      <c r="E657" s="90"/>
    </row>
    <row r="658" spans="1:5" ht="14.25">
      <c r="A658" s="90" t="s">
        <v>577</v>
      </c>
      <c r="B658" s="88">
        <v>857</v>
      </c>
      <c r="C658" s="90"/>
      <c r="D658" s="236"/>
      <c r="E658" s="90"/>
    </row>
    <row r="659" spans="1:5" ht="14.25">
      <c r="A659" s="86" t="s">
        <v>578</v>
      </c>
      <c r="B659" s="86">
        <f>SUM(B660:B662)</f>
        <v>6373</v>
      </c>
      <c r="C659" s="86">
        <f>SUM(C660:C662)</f>
        <v>2800</v>
      </c>
      <c r="D659" s="234">
        <f>C659/B659</f>
        <v>0.44</v>
      </c>
      <c r="E659" s="100"/>
    </row>
    <row r="660" spans="1:5" ht="14.25">
      <c r="A660" s="90" t="s">
        <v>579</v>
      </c>
      <c r="B660" s="88">
        <v>20</v>
      </c>
      <c r="C660" s="89">
        <v>20</v>
      </c>
      <c r="D660" s="236">
        <f>C660/B660</f>
        <v>1</v>
      </c>
      <c r="E660" s="101"/>
    </row>
    <row r="661" spans="1:5" ht="14.25">
      <c r="A661" s="90" t="s">
        <v>580</v>
      </c>
      <c r="B661" s="88">
        <v>4259</v>
      </c>
      <c r="C661" s="89">
        <v>2780</v>
      </c>
      <c r="D661" s="236">
        <f>C661/B661</f>
        <v>0.65</v>
      </c>
      <c r="E661" s="101"/>
    </row>
    <row r="662" spans="1:5" ht="14.25">
      <c r="A662" s="90" t="s">
        <v>581</v>
      </c>
      <c r="B662" s="88">
        <v>2094</v>
      </c>
      <c r="C662" s="101"/>
      <c r="D662" s="236"/>
      <c r="E662" s="101"/>
    </row>
    <row r="663" spans="1:5" ht="14.25">
      <c r="A663" s="86" t="s">
        <v>582</v>
      </c>
      <c r="B663" s="86">
        <f>SUM(B664:B674)</f>
        <v>3245</v>
      </c>
      <c r="C663" s="86">
        <f>SUM(C664:C674)</f>
        <v>2050</v>
      </c>
      <c r="D663" s="234">
        <f>C663/B663</f>
        <v>0.63</v>
      </c>
      <c r="E663" s="100"/>
    </row>
    <row r="664" spans="1:5" ht="14.25">
      <c r="A664" s="90" t="s">
        <v>583</v>
      </c>
      <c r="B664" s="88">
        <v>416</v>
      </c>
      <c r="C664" s="89">
        <v>410</v>
      </c>
      <c r="D664" s="236">
        <f>C664/B664</f>
        <v>0.99</v>
      </c>
      <c r="E664" s="101"/>
    </row>
    <row r="665" spans="1:5" ht="14.25">
      <c r="A665" s="90" t="s">
        <v>584</v>
      </c>
      <c r="B665" s="88">
        <v>251</v>
      </c>
      <c r="C665" s="89">
        <v>229</v>
      </c>
      <c r="D665" s="236">
        <f>C665/B665</f>
        <v>0.91</v>
      </c>
      <c r="E665" s="101"/>
    </row>
    <row r="666" spans="1:5" ht="14.25">
      <c r="A666" s="90" t="s">
        <v>585</v>
      </c>
      <c r="B666" s="88">
        <v>1744</v>
      </c>
      <c r="C666" s="89">
        <v>1014</v>
      </c>
      <c r="D666" s="236">
        <f>C666/B666</f>
        <v>0.58</v>
      </c>
      <c r="E666" s="101"/>
    </row>
    <row r="667" spans="1:5" ht="14.25">
      <c r="A667" s="90" t="s">
        <v>586</v>
      </c>
      <c r="B667" s="101"/>
      <c r="C667" s="92"/>
      <c r="D667" s="236"/>
      <c r="E667" s="101"/>
    </row>
    <row r="668" spans="1:5" ht="14.25">
      <c r="A668" s="90" t="s">
        <v>587</v>
      </c>
      <c r="B668" s="90"/>
      <c r="C668" s="92"/>
      <c r="D668" s="236"/>
      <c r="E668" s="90"/>
    </row>
    <row r="669" spans="1:5" ht="14.25">
      <c r="A669" s="90" t="s">
        <v>588</v>
      </c>
      <c r="B669" s="90"/>
      <c r="C669" s="92"/>
      <c r="D669" s="236"/>
      <c r="E669" s="90"/>
    </row>
    <row r="670" spans="1:5" ht="14.25">
      <c r="A670" s="90" t="s">
        <v>589</v>
      </c>
      <c r="B670" s="90"/>
      <c r="C670" s="92"/>
      <c r="D670" s="236"/>
      <c r="E670" s="90"/>
    </row>
    <row r="671" spans="1:5" ht="14.25">
      <c r="A671" s="90" t="s">
        <v>590</v>
      </c>
      <c r="B671" s="88">
        <v>344</v>
      </c>
      <c r="C671" s="89">
        <v>182</v>
      </c>
      <c r="D671" s="236">
        <f>C671/B671</f>
        <v>0.53</v>
      </c>
      <c r="E671" s="90"/>
    </row>
    <row r="672" spans="1:5" ht="14.25">
      <c r="A672" s="90" t="s">
        <v>694</v>
      </c>
      <c r="B672" s="88">
        <v>305</v>
      </c>
      <c r="C672" s="89">
        <v>103</v>
      </c>
      <c r="D672" s="236">
        <f>C672/B672</f>
        <v>0.34</v>
      </c>
      <c r="E672" s="90"/>
    </row>
    <row r="673" spans="1:5" ht="14.25">
      <c r="A673" s="90" t="s">
        <v>591</v>
      </c>
      <c r="B673" s="91" t="s">
        <v>1607</v>
      </c>
      <c r="C673" s="92"/>
      <c r="D673" s="236"/>
      <c r="E673" s="90"/>
    </row>
    <row r="674" spans="1:5" ht="14.25">
      <c r="A674" s="90" t="s">
        <v>592</v>
      </c>
      <c r="B674" s="88">
        <v>185</v>
      </c>
      <c r="C674" s="89">
        <v>112</v>
      </c>
      <c r="D674" s="236">
        <f>C674/B674</f>
        <v>0.61</v>
      </c>
      <c r="E674" s="90"/>
    </row>
    <row r="675" spans="1:5" ht="14.25">
      <c r="A675" s="86" t="s">
        <v>593</v>
      </c>
      <c r="B675" s="86">
        <f>SUM(B676:B677)</f>
        <v>186</v>
      </c>
      <c r="C675" s="86"/>
      <c r="D675" s="234"/>
      <c r="E675" s="86"/>
    </row>
    <row r="676" spans="1:5" ht="14.25">
      <c r="A676" s="90" t="s">
        <v>594</v>
      </c>
      <c r="B676" s="88">
        <v>186</v>
      </c>
      <c r="C676" s="90"/>
      <c r="D676" s="236"/>
      <c r="E676" s="90"/>
    </row>
    <row r="677" spans="1:5" ht="14.25">
      <c r="A677" s="90" t="s">
        <v>595</v>
      </c>
      <c r="B677" s="90"/>
      <c r="C677" s="90"/>
      <c r="D677" s="236"/>
      <c r="E677" s="90"/>
    </row>
    <row r="678" spans="1:5" ht="14.25">
      <c r="A678" s="86" t="s">
        <v>596</v>
      </c>
      <c r="B678" s="86">
        <f>SUM(B679:B681)</f>
        <v>604</v>
      </c>
      <c r="C678" s="86">
        <f>SUM(C679:C681)</f>
        <v>540</v>
      </c>
      <c r="D678" s="234">
        <f>C678/B678</f>
        <v>0.89</v>
      </c>
      <c r="E678" s="86"/>
    </row>
    <row r="679" spans="1:5" ht="14.25">
      <c r="A679" s="90" t="s">
        <v>597</v>
      </c>
      <c r="B679" s="88">
        <v>594</v>
      </c>
      <c r="C679" s="89">
        <v>511</v>
      </c>
      <c r="D679" s="236">
        <f>C679/B679</f>
        <v>0.86</v>
      </c>
      <c r="E679" s="90"/>
    </row>
    <row r="680" spans="1:5" ht="14.25">
      <c r="A680" s="90" t="s">
        <v>598</v>
      </c>
      <c r="B680" s="88">
        <v>10</v>
      </c>
      <c r="C680" s="89">
        <v>29</v>
      </c>
      <c r="D680" s="236">
        <f>C680/B680</f>
        <v>2.9</v>
      </c>
      <c r="E680" s="90"/>
    </row>
    <row r="681" spans="1:5" ht="14.25">
      <c r="A681" s="90" t="s">
        <v>599</v>
      </c>
      <c r="B681" s="90"/>
      <c r="C681" s="90"/>
      <c r="D681" s="236"/>
      <c r="E681" s="90"/>
    </row>
    <row r="682" spans="1:5" ht="14.25">
      <c r="A682" s="86" t="s">
        <v>600</v>
      </c>
      <c r="B682" s="86">
        <f>SUM(B683:B686)</f>
        <v>4502</v>
      </c>
      <c r="C682" s="86">
        <f>SUM(C683:C686)</f>
        <v>4067</v>
      </c>
      <c r="D682" s="234">
        <f>C682/B682</f>
        <v>0.9</v>
      </c>
      <c r="E682" s="86"/>
    </row>
    <row r="683" spans="1:5" ht="14.25">
      <c r="A683" s="90" t="s">
        <v>601</v>
      </c>
      <c r="B683" s="88">
        <v>1049</v>
      </c>
      <c r="C683" s="89">
        <v>662</v>
      </c>
      <c r="D683" s="236">
        <f>C683/B683</f>
        <v>0.63</v>
      </c>
      <c r="E683" s="90"/>
    </row>
    <row r="684" spans="1:5" ht="14.25">
      <c r="A684" s="90" t="s">
        <v>602</v>
      </c>
      <c r="B684" s="88">
        <v>3453</v>
      </c>
      <c r="C684" s="89">
        <v>3405</v>
      </c>
      <c r="D684" s="236">
        <f>C684/B684</f>
        <v>0.99</v>
      </c>
      <c r="E684" s="90"/>
    </row>
    <row r="685" spans="1:5" ht="14.25">
      <c r="A685" s="90" t="s">
        <v>603</v>
      </c>
      <c r="B685" s="90"/>
      <c r="C685" s="90"/>
      <c r="D685" s="236"/>
      <c r="E685" s="90"/>
    </row>
    <row r="686" spans="1:5" ht="14.25">
      <c r="A686" s="90" t="s">
        <v>604</v>
      </c>
      <c r="B686" s="90"/>
      <c r="C686" s="90"/>
      <c r="D686" s="236"/>
      <c r="E686" s="90"/>
    </row>
    <row r="687" spans="1:5" ht="14.25">
      <c r="A687" s="86" t="s">
        <v>605</v>
      </c>
      <c r="B687" s="86">
        <f>SUM(B688:B690)</f>
        <v>18398</v>
      </c>
      <c r="C687" s="86">
        <f>SUM(C688:C690)</f>
        <v>15875</v>
      </c>
      <c r="D687" s="234">
        <f>C687/B687</f>
        <v>0.86</v>
      </c>
      <c r="E687" s="86"/>
    </row>
    <row r="688" spans="1:5" ht="14.25">
      <c r="A688" s="90" t="s">
        <v>606</v>
      </c>
      <c r="B688" s="90"/>
      <c r="C688" s="92"/>
      <c r="D688" s="236"/>
      <c r="E688" s="90"/>
    </row>
    <row r="689" spans="1:5" ht="14.25">
      <c r="A689" s="90" t="s">
        <v>607</v>
      </c>
      <c r="B689" s="88">
        <v>18398</v>
      </c>
      <c r="C689" s="89">
        <v>15875</v>
      </c>
      <c r="D689" s="236">
        <f>C689/B689</f>
        <v>0.86</v>
      </c>
      <c r="E689" s="90"/>
    </row>
    <row r="690" spans="1:5" ht="14.25">
      <c r="A690" s="90" t="s">
        <v>608</v>
      </c>
      <c r="B690" s="90"/>
      <c r="C690" s="92"/>
      <c r="D690" s="236"/>
      <c r="E690" s="90"/>
    </row>
    <row r="691" spans="1:5" ht="14.25">
      <c r="A691" s="86" t="s">
        <v>609</v>
      </c>
      <c r="B691" s="86">
        <f>SUM(B692:B694)</f>
        <v>5918</v>
      </c>
      <c r="C691" s="86">
        <f>SUM(C692:C694)</f>
        <v>500</v>
      </c>
      <c r="D691" s="234">
        <f>C691/B691</f>
        <v>0.08</v>
      </c>
      <c r="E691" s="86"/>
    </row>
    <row r="692" spans="1:5" ht="14.25">
      <c r="A692" s="90" t="s">
        <v>610</v>
      </c>
      <c r="B692" s="88">
        <v>5918</v>
      </c>
      <c r="C692" s="89">
        <v>500</v>
      </c>
      <c r="D692" s="236">
        <f>C692/B692</f>
        <v>0.08</v>
      </c>
      <c r="E692" s="90"/>
    </row>
    <row r="693" spans="1:5" ht="14.25">
      <c r="A693" s="90" t="s">
        <v>611</v>
      </c>
      <c r="B693" s="90"/>
      <c r="C693" s="92"/>
      <c r="D693" s="236"/>
      <c r="E693" s="90"/>
    </row>
    <row r="694" spans="1:5" ht="14.25">
      <c r="A694" s="90" t="s">
        <v>612</v>
      </c>
      <c r="B694" s="90"/>
      <c r="C694" s="92"/>
      <c r="D694" s="236"/>
      <c r="E694" s="90"/>
    </row>
    <row r="695" spans="1:5" ht="14.25">
      <c r="A695" s="86" t="s">
        <v>613</v>
      </c>
      <c r="B695" s="86">
        <f>SUM(B696:B697)</f>
        <v>17</v>
      </c>
      <c r="C695" s="86">
        <f>SUM(C696:C697)</f>
        <v>48</v>
      </c>
      <c r="D695" s="234">
        <f>C695/B695</f>
        <v>2.82</v>
      </c>
      <c r="E695" s="86"/>
    </row>
    <row r="696" spans="1:5" ht="14.25">
      <c r="A696" s="90" t="s">
        <v>614</v>
      </c>
      <c r="B696" s="88">
        <v>17</v>
      </c>
      <c r="C696" s="89">
        <v>48</v>
      </c>
      <c r="D696" s="236">
        <f>C696/B696</f>
        <v>2.82</v>
      </c>
      <c r="E696" s="90"/>
    </row>
    <row r="697" spans="1:5" ht="14.25">
      <c r="A697" s="90" t="s">
        <v>615</v>
      </c>
      <c r="B697" s="90"/>
      <c r="C697" s="90"/>
      <c r="D697" s="236"/>
      <c r="E697" s="90"/>
    </row>
    <row r="698" spans="1:5" ht="14.25">
      <c r="A698" s="86" t="s">
        <v>616</v>
      </c>
      <c r="B698" s="86">
        <f>SUM(B699:B706)</f>
        <v>577</v>
      </c>
      <c r="C698" s="86">
        <f>SUM(C699:C706)</f>
        <v>349</v>
      </c>
      <c r="D698" s="234">
        <f>C698/B698</f>
        <v>0.6</v>
      </c>
      <c r="E698" s="86"/>
    </row>
    <row r="699" spans="1:5" ht="14.25">
      <c r="A699" s="90" t="s">
        <v>128</v>
      </c>
      <c r="B699" s="88">
        <v>194</v>
      </c>
      <c r="C699" s="89">
        <v>212</v>
      </c>
      <c r="D699" s="236">
        <f>C699/B699</f>
        <v>1.09</v>
      </c>
      <c r="E699" s="90"/>
    </row>
    <row r="700" spans="1:5" ht="14.25">
      <c r="A700" s="90" t="s">
        <v>129</v>
      </c>
      <c r="B700" s="88">
        <v>26</v>
      </c>
      <c r="C700" s="89">
        <v>10</v>
      </c>
      <c r="D700" s="236">
        <f>C700/B700</f>
        <v>0.38</v>
      </c>
      <c r="E700" s="90"/>
    </row>
    <row r="701" spans="1:5" ht="14.25">
      <c r="A701" s="90" t="s">
        <v>130</v>
      </c>
      <c r="B701" s="90"/>
      <c r="C701" s="92"/>
      <c r="D701" s="236"/>
      <c r="E701" s="90"/>
    </row>
    <row r="702" spans="1:5" ht="14.25">
      <c r="A702" s="90" t="s">
        <v>169</v>
      </c>
      <c r="B702" s="90"/>
      <c r="C702" s="92">
        <v>64</v>
      </c>
      <c r="D702" s="236"/>
      <c r="E702" s="90"/>
    </row>
    <row r="703" spans="1:5" ht="14.25">
      <c r="A703" s="90" t="s">
        <v>617</v>
      </c>
      <c r="B703" s="90"/>
      <c r="C703" s="92"/>
      <c r="D703" s="236"/>
      <c r="E703" s="90"/>
    </row>
    <row r="704" spans="1:5" ht="14.25">
      <c r="A704" s="90" t="s">
        <v>618</v>
      </c>
      <c r="B704" s="88">
        <v>20</v>
      </c>
      <c r="C704" s="89">
        <v>20</v>
      </c>
      <c r="D704" s="236">
        <f>C704/B704</f>
        <v>1</v>
      </c>
      <c r="E704" s="90"/>
    </row>
    <row r="705" spans="1:5" ht="14.25">
      <c r="A705" s="90" t="s">
        <v>137</v>
      </c>
      <c r="B705" s="88">
        <v>35</v>
      </c>
      <c r="C705" s="89">
        <v>43</v>
      </c>
      <c r="D705" s="236">
        <f>C705/B705</f>
        <v>1.23</v>
      </c>
      <c r="E705" s="90"/>
    </row>
    <row r="706" spans="1:5" ht="14.25">
      <c r="A706" s="90" t="s">
        <v>619</v>
      </c>
      <c r="B706" s="88">
        <v>302</v>
      </c>
      <c r="C706" s="89"/>
      <c r="D706" s="236"/>
      <c r="E706" s="90"/>
    </row>
    <row r="707" spans="1:5" ht="14.25">
      <c r="A707" s="86" t="s">
        <v>620</v>
      </c>
      <c r="B707" s="86">
        <f>B708</f>
        <v>2</v>
      </c>
      <c r="C707" s="86">
        <f>C708</f>
        <v>5</v>
      </c>
      <c r="D707" s="234">
        <f>C707/B707</f>
        <v>2.5</v>
      </c>
      <c r="E707" s="86"/>
    </row>
    <row r="708" spans="1:5" ht="14.25">
      <c r="A708" s="90" t="s">
        <v>621</v>
      </c>
      <c r="B708" s="90">
        <v>2</v>
      </c>
      <c r="C708" s="89">
        <v>5</v>
      </c>
      <c r="D708" s="236">
        <f>C708/B708</f>
        <v>2.5</v>
      </c>
      <c r="E708" s="90"/>
    </row>
    <row r="709" spans="1:5" ht="14.25">
      <c r="A709" s="86" t="s">
        <v>622</v>
      </c>
      <c r="B709" s="86">
        <f>B710</f>
        <v>80</v>
      </c>
      <c r="C709" s="86"/>
      <c r="D709" s="234"/>
      <c r="E709" s="86"/>
    </row>
    <row r="710" spans="1:5" ht="14.25">
      <c r="A710" s="90" t="s">
        <v>623</v>
      </c>
      <c r="B710" s="90">
        <v>80</v>
      </c>
      <c r="C710" s="90"/>
      <c r="D710" s="236"/>
      <c r="E710" s="90"/>
    </row>
    <row r="711" spans="1:5" ht="14.25">
      <c r="A711" s="84" t="s">
        <v>624</v>
      </c>
      <c r="B711" s="84">
        <f>SUM(B712,B722,B726,B734,B739,B746,B752,B755,B758,B759,B760,B766,B767,B768,B783)</f>
        <v>19699</v>
      </c>
      <c r="C711" s="84">
        <f>SUM(C712,C722,C726,C734,C739,C746,C752,C755,C758,C759,C760,C766,C767,C768,C783)</f>
        <v>7405</v>
      </c>
      <c r="D711" s="231">
        <f>C711/B711</f>
        <v>0.38</v>
      </c>
      <c r="E711" s="84"/>
    </row>
    <row r="712" spans="1:5" ht="14.25">
      <c r="A712" s="86" t="s">
        <v>625</v>
      </c>
      <c r="B712" s="86">
        <f>SUM(B713:B721)</f>
        <v>292</v>
      </c>
      <c r="C712" s="86">
        <f>SUM(C713:C721)</f>
        <v>264</v>
      </c>
      <c r="D712" s="234">
        <f>C712/B712</f>
        <v>0.9</v>
      </c>
      <c r="E712" s="86"/>
    </row>
    <row r="713" spans="1:5" ht="14.25">
      <c r="A713" s="90" t="s">
        <v>128</v>
      </c>
      <c r="B713" s="88">
        <v>254</v>
      </c>
      <c r="C713" s="89">
        <v>234</v>
      </c>
      <c r="D713" s="236">
        <f>C713/B713</f>
        <v>0.92</v>
      </c>
      <c r="E713" s="90"/>
    </row>
    <row r="714" spans="1:5" ht="14.25">
      <c r="A714" s="90" t="s">
        <v>129</v>
      </c>
      <c r="B714" s="88">
        <v>8</v>
      </c>
      <c r="C714" s="89"/>
      <c r="D714" s="236"/>
      <c r="E714" s="90"/>
    </row>
    <row r="715" spans="1:5" ht="14.25">
      <c r="A715" s="90" t="s">
        <v>130</v>
      </c>
      <c r="B715" s="91" t="s">
        <v>1607</v>
      </c>
      <c r="C715" s="92"/>
      <c r="D715" s="236"/>
      <c r="E715" s="90"/>
    </row>
    <row r="716" spans="1:5" ht="14.25">
      <c r="A716" s="90" t="s">
        <v>626</v>
      </c>
      <c r="B716" s="88">
        <v>20</v>
      </c>
      <c r="C716" s="89">
        <v>20</v>
      </c>
      <c r="D716" s="236">
        <f>C716/B716</f>
        <v>1</v>
      </c>
      <c r="E716" s="90"/>
    </row>
    <row r="717" spans="1:5" ht="14.25">
      <c r="A717" s="90" t="s">
        <v>627</v>
      </c>
      <c r="B717" s="91" t="s">
        <v>1607</v>
      </c>
      <c r="C717" s="92"/>
      <c r="D717" s="236"/>
      <c r="E717" s="90"/>
    </row>
    <row r="718" spans="1:5" ht="14.25">
      <c r="A718" s="90" t="s">
        <v>695</v>
      </c>
      <c r="B718" s="91" t="s">
        <v>1607</v>
      </c>
      <c r="C718" s="92"/>
      <c r="D718" s="236"/>
      <c r="E718" s="90"/>
    </row>
    <row r="719" spans="1:5" ht="14.25">
      <c r="A719" s="90" t="s">
        <v>628</v>
      </c>
      <c r="B719" s="88">
        <v>10</v>
      </c>
      <c r="C719" s="89">
        <v>10</v>
      </c>
      <c r="D719" s="236">
        <f>C719/B719</f>
        <v>1</v>
      </c>
      <c r="E719" s="90"/>
    </row>
    <row r="720" spans="1:5" ht="14.25">
      <c r="A720" s="90" t="s">
        <v>696</v>
      </c>
      <c r="B720" s="91" t="s">
        <v>1607</v>
      </c>
      <c r="C720" s="92"/>
      <c r="D720" s="236"/>
      <c r="E720" s="90"/>
    </row>
    <row r="721" spans="1:5" ht="14.25">
      <c r="A721" s="90" t="s">
        <v>629</v>
      </c>
      <c r="B721" s="91" t="s">
        <v>1607</v>
      </c>
      <c r="C721" s="92"/>
      <c r="D721" s="236"/>
      <c r="E721" s="90"/>
    </row>
    <row r="722" spans="1:5" ht="14.25">
      <c r="A722" s="86" t="s">
        <v>630</v>
      </c>
      <c r="B722" s="86">
        <f>SUM(B723:B725)</f>
        <v>20</v>
      </c>
      <c r="C722" s="86">
        <f>SUM(C723:C725)</f>
        <v>100</v>
      </c>
      <c r="D722" s="234">
        <f>C722/B722</f>
        <v>5</v>
      </c>
      <c r="E722" s="100"/>
    </row>
    <row r="723" spans="1:5" ht="14.25">
      <c r="A723" s="90" t="s">
        <v>631</v>
      </c>
      <c r="B723" s="101"/>
      <c r="C723" s="92"/>
      <c r="D723" s="236"/>
      <c r="E723" s="101"/>
    </row>
    <row r="724" spans="1:5" ht="14.25">
      <c r="A724" s="90" t="s">
        <v>632</v>
      </c>
      <c r="B724" s="101"/>
      <c r="C724" s="92"/>
      <c r="D724" s="236"/>
      <c r="E724" s="101"/>
    </row>
    <row r="725" spans="1:5" ht="14.25">
      <c r="A725" s="90" t="s">
        <v>633</v>
      </c>
      <c r="B725" s="88">
        <v>20</v>
      </c>
      <c r="C725" s="89">
        <v>100</v>
      </c>
      <c r="D725" s="236">
        <f>C725/B725</f>
        <v>5</v>
      </c>
      <c r="E725" s="101"/>
    </row>
    <row r="726" spans="1:5" ht="14.25">
      <c r="A726" s="86" t="s">
        <v>634</v>
      </c>
      <c r="B726" s="86">
        <f>SUM(B727:B733)</f>
        <v>9900</v>
      </c>
      <c r="C726" s="86">
        <f>SUM(C727:C733)</f>
        <v>1300</v>
      </c>
      <c r="D726" s="234">
        <f>C726/B726</f>
        <v>0.13</v>
      </c>
      <c r="E726" s="100"/>
    </row>
    <row r="727" spans="1:5" ht="14.25">
      <c r="A727" s="90" t="s">
        <v>635</v>
      </c>
      <c r="B727" s="88">
        <v>6619</v>
      </c>
      <c r="C727" s="89"/>
      <c r="D727" s="236"/>
      <c r="E727" s="101"/>
    </row>
    <row r="728" spans="1:5" ht="14.25">
      <c r="A728" s="90" t="s">
        <v>636</v>
      </c>
      <c r="B728" s="88">
        <v>3079</v>
      </c>
      <c r="C728" s="89">
        <v>1100</v>
      </c>
      <c r="D728" s="236">
        <f>C728/B728</f>
        <v>0.36</v>
      </c>
      <c r="E728" s="101"/>
    </row>
    <row r="729" spans="1:5" ht="14.25">
      <c r="A729" s="90" t="s">
        <v>637</v>
      </c>
      <c r="B729" s="101"/>
      <c r="C729" s="92"/>
      <c r="D729" s="236"/>
      <c r="E729" s="101"/>
    </row>
    <row r="730" spans="1:5" ht="14.25">
      <c r="A730" s="90" t="s">
        <v>638</v>
      </c>
      <c r="B730" s="101"/>
      <c r="C730" s="92"/>
      <c r="D730" s="236"/>
      <c r="E730" s="101"/>
    </row>
    <row r="731" spans="1:5" ht="14.25">
      <c r="A731" s="90" t="s">
        <v>639</v>
      </c>
      <c r="B731" s="101"/>
      <c r="C731" s="92"/>
      <c r="D731" s="236"/>
      <c r="E731" s="101"/>
    </row>
    <row r="732" spans="1:5" ht="14.25">
      <c r="A732" s="90" t="s">
        <v>640</v>
      </c>
      <c r="B732" s="101"/>
      <c r="C732" s="92"/>
      <c r="D732" s="236"/>
      <c r="E732" s="101"/>
    </row>
    <row r="733" spans="1:5" ht="14.25">
      <c r="A733" s="90" t="s">
        <v>641</v>
      </c>
      <c r="B733" s="88">
        <v>202</v>
      </c>
      <c r="C733" s="89">
        <v>200</v>
      </c>
      <c r="D733" s="236">
        <f>C733/B733</f>
        <v>0.99</v>
      </c>
      <c r="E733" s="101"/>
    </row>
    <row r="734" spans="1:5" ht="14.25">
      <c r="A734" s="86" t="s">
        <v>642</v>
      </c>
      <c r="B734" s="86">
        <f>SUM(B735:B738)</f>
        <v>5847</v>
      </c>
      <c r="C734" s="86">
        <f>SUM(C735:C738)</f>
        <v>3289</v>
      </c>
      <c r="D734" s="234">
        <f>C734/B734</f>
        <v>0.56</v>
      </c>
      <c r="E734" s="100"/>
    </row>
    <row r="735" spans="1:5" ht="14.25">
      <c r="A735" s="90" t="s">
        <v>643</v>
      </c>
      <c r="B735" s="88">
        <v>1676</v>
      </c>
      <c r="C735" s="89">
        <v>485</v>
      </c>
      <c r="D735" s="236">
        <f>C735/B735</f>
        <v>0.29</v>
      </c>
      <c r="E735" s="101"/>
    </row>
    <row r="736" spans="1:5" ht="14.25">
      <c r="A736" s="90" t="s">
        <v>644</v>
      </c>
      <c r="B736" s="88">
        <v>4171</v>
      </c>
      <c r="C736" s="89">
        <v>2804</v>
      </c>
      <c r="D736" s="236">
        <f>C736/B736</f>
        <v>0.67</v>
      </c>
      <c r="E736" s="101"/>
    </row>
    <row r="737" spans="1:5" ht="14.25">
      <c r="A737" s="90" t="s">
        <v>645</v>
      </c>
      <c r="B737" s="101"/>
      <c r="C737" s="101"/>
      <c r="D737" s="236"/>
      <c r="E737" s="101"/>
    </row>
    <row r="738" spans="1:5" ht="14.25">
      <c r="A738" s="90" t="s">
        <v>646</v>
      </c>
      <c r="B738" s="101"/>
      <c r="C738" s="101"/>
      <c r="D738" s="236"/>
      <c r="E738" s="101"/>
    </row>
    <row r="739" spans="1:5" ht="14.25">
      <c r="A739" s="86" t="s">
        <v>647</v>
      </c>
      <c r="B739" s="86">
        <f>SUM(B740:B745)</f>
        <v>173</v>
      </c>
      <c r="C739" s="86">
        <f>SUM(C740:C745)</f>
        <v>107</v>
      </c>
      <c r="D739" s="234">
        <f>C739/B739</f>
        <v>0.62</v>
      </c>
      <c r="E739" s="86"/>
    </row>
    <row r="740" spans="1:5" ht="14.25">
      <c r="A740" s="90" t="s">
        <v>648</v>
      </c>
      <c r="B740" s="90"/>
      <c r="C740" s="90"/>
      <c r="D740" s="236"/>
      <c r="E740" s="90"/>
    </row>
    <row r="741" spans="1:5" ht="14.25">
      <c r="A741" s="90" t="s">
        <v>649</v>
      </c>
      <c r="B741" s="88">
        <v>173</v>
      </c>
      <c r="C741" s="89">
        <v>107</v>
      </c>
      <c r="D741" s="236">
        <f>C741/B741</f>
        <v>0.62</v>
      </c>
      <c r="E741" s="90"/>
    </row>
    <row r="742" spans="1:5" ht="14.25">
      <c r="A742" s="90" t="s">
        <v>650</v>
      </c>
      <c r="B742" s="90"/>
      <c r="C742" s="90"/>
      <c r="D742" s="236"/>
      <c r="E742" s="90"/>
    </row>
    <row r="743" spans="1:5" ht="14.25">
      <c r="A743" s="90" t="s">
        <v>651</v>
      </c>
      <c r="B743" s="90"/>
      <c r="C743" s="90"/>
      <c r="D743" s="236"/>
      <c r="E743" s="90"/>
    </row>
    <row r="744" spans="1:5" ht="14.25">
      <c r="A744" s="90" t="s">
        <v>652</v>
      </c>
      <c r="B744" s="90"/>
      <c r="C744" s="90"/>
      <c r="D744" s="236"/>
      <c r="E744" s="90"/>
    </row>
    <row r="745" spans="1:5" ht="14.25">
      <c r="A745" s="90" t="s">
        <v>653</v>
      </c>
      <c r="B745" s="90"/>
      <c r="C745" s="90"/>
      <c r="D745" s="236"/>
      <c r="E745" s="90"/>
    </row>
    <row r="746" spans="1:5" ht="14.25">
      <c r="A746" s="86" t="s">
        <v>697</v>
      </c>
      <c r="B746" s="86">
        <f>SUM(B747:B751)</f>
        <v>3325</v>
      </c>
      <c r="C746" s="86">
        <f>SUM(C747:C751)</f>
        <v>2325</v>
      </c>
      <c r="D746" s="234">
        <f>C746/B746</f>
        <v>0.7</v>
      </c>
      <c r="E746" s="86"/>
    </row>
    <row r="747" spans="1:5" ht="14.25">
      <c r="A747" s="90" t="s">
        <v>654</v>
      </c>
      <c r="B747" s="88">
        <v>3299</v>
      </c>
      <c r="C747" s="89">
        <v>2325</v>
      </c>
      <c r="D747" s="236">
        <f>C747/B747</f>
        <v>0.7</v>
      </c>
      <c r="E747" s="90"/>
    </row>
    <row r="748" spans="1:5" ht="14.25">
      <c r="A748" s="90" t="s">
        <v>655</v>
      </c>
      <c r="B748" s="91" t="s">
        <v>1607</v>
      </c>
      <c r="C748" s="90"/>
      <c r="D748" s="236"/>
      <c r="E748" s="90"/>
    </row>
    <row r="749" spans="1:5" ht="14.25">
      <c r="A749" s="90" t="s">
        <v>656</v>
      </c>
      <c r="B749" s="91" t="s">
        <v>1607</v>
      </c>
      <c r="C749" s="90"/>
      <c r="D749" s="236"/>
      <c r="E749" s="90"/>
    </row>
    <row r="750" spans="1:5" ht="14.25">
      <c r="A750" s="90" t="s">
        <v>1468</v>
      </c>
      <c r="B750" s="91" t="s">
        <v>1607</v>
      </c>
      <c r="C750" s="90"/>
      <c r="D750" s="236"/>
      <c r="E750" s="90"/>
    </row>
    <row r="751" spans="1:5" ht="14.25">
      <c r="A751" s="90" t="s">
        <v>698</v>
      </c>
      <c r="B751" s="88">
        <v>26</v>
      </c>
      <c r="C751" s="90"/>
      <c r="D751" s="236"/>
      <c r="E751" s="90"/>
    </row>
    <row r="752" spans="1:5" ht="14.25">
      <c r="A752" s="86" t="s">
        <v>1469</v>
      </c>
      <c r="B752" s="86"/>
      <c r="C752" s="86"/>
      <c r="D752" s="234"/>
      <c r="E752" s="86"/>
    </row>
    <row r="753" spans="1:5" ht="14.25">
      <c r="A753" s="90" t="s">
        <v>1470</v>
      </c>
      <c r="B753" s="90"/>
      <c r="C753" s="90"/>
      <c r="D753" s="236"/>
      <c r="E753" s="90"/>
    </row>
    <row r="754" spans="1:5" ht="14.25">
      <c r="A754" s="90" t="s">
        <v>1471</v>
      </c>
      <c r="B754" s="90"/>
      <c r="C754" s="90"/>
      <c r="D754" s="236"/>
      <c r="E754" s="90"/>
    </row>
    <row r="755" spans="1:5" ht="14.25">
      <c r="A755" s="86" t="s">
        <v>1472</v>
      </c>
      <c r="B755" s="86"/>
      <c r="C755" s="86"/>
      <c r="D755" s="234"/>
      <c r="E755" s="86"/>
    </row>
    <row r="756" spans="1:5" ht="14.25">
      <c r="A756" s="90" t="s">
        <v>1473</v>
      </c>
      <c r="B756" s="90"/>
      <c r="C756" s="90"/>
      <c r="D756" s="236"/>
      <c r="E756" s="90"/>
    </row>
    <row r="757" spans="1:5" ht="14.25">
      <c r="A757" s="90" t="s">
        <v>1474</v>
      </c>
      <c r="B757" s="90"/>
      <c r="C757" s="90"/>
      <c r="D757" s="236"/>
      <c r="E757" s="90"/>
    </row>
    <row r="758" spans="1:5" ht="14.25">
      <c r="A758" s="86" t="s">
        <v>1475</v>
      </c>
      <c r="B758" s="86"/>
      <c r="C758" s="86"/>
      <c r="D758" s="234"/>
      <c r="E758" s="86"/>
    </row>
    <row r="759" spans="1:5" ht="14.25">
      <c r="A759" s="86" t="s">
        <v>1476</v>
      </c>
      <c r="B759" s="86">
        <v>10</v>
      </c>
      <c r="C759" s="86"/>
      <c r="D759" s="234"/>
      <c r="E759" s="86"/>
    </row>
    <row r="760" spans="1:5" ht="14.25">
      <c r="A760" s="86" t="s">
        <v>1477</v>
      </c>
      <c r="B760" s="86">
        <f>SUM(B761:B765)</f>
        <v>20</v>
      </c>
      <c r="C760" s="86">
        <f>SUM(C761:C765)</f>
        <v>20</v>
      </c>
      <c r="D760" s="234">
        <f>C760/B760</f>
        <v>1</v>
      </c>
      <c r="E760" s="86"/>
    </row>
    <row r="761" spans="1:5" ht="14.25">
      <c r="A761" s="90" t="s">
        <v>1478</v>
      </c>
      <c r="B761" s="90"/>
      <c r="C761" s="90"/>
      <c r="D761" s="236"/>
      <c r="E761" s="90"/>
    </row>
    <row r="762" spans="1:5" ht="14.25">
      <c r="A762" s="90" t="s">
        <v>699</v>
      </c>
      <c r="B762" s="90">
        <v>20</v>
      </c>
      <c r="C762" s="89">
        <v>20</v>
      </c>
      <c r="D762" s="236">
        <f>C762/B762</f>
        <v>1</v>
      </c>
      <c r="E762" s="90"/>
    </row>
    <row r="763" spans="1:5" ht="14.25">
      <c r="A763" s="90" t="s">
        <v>1479</v>
      </c>
      <c r="B763" s="90"/>
      <c r="C763" s="90"/>
      <c r="D763" s="236"/>
      <c r="E763" s="90"/>
    </row>
    <row r="764" spans="1:5" ht="14.25">
      <c r="A764" s="90" t="s">
        <v>1480</v>
      </c>
      <c r="B764" s="90"/>
      <c r="C764" s="90"/>
      <c r="D764" s="236"/>
      <c r="E764" s="90"/>
    </row>
    <row r="765" spans="1:5" ht="14.25">
      <c r="A765" s="90" t="s">
        <v>1481</v>
      </c>
      <c r="B765" s="90"/>
      <c r="C765" s="90"/>
      <c r="D765" s="236"/>
      <c r="E765" s="90"/>
    </row>
    <row r="766" spans="1:5" ht="14.25">
      <c r="A766" s="86" t="s">
        <v>1482</v>
      </c>
      <c r="B766" s="86"/>
      <c r="C766" s="86"/>
      <c r="D766" s="234"/>
      <c r="E766" s="86"/>
    </row>
    <row r="767" spans="1:5" ht="14.25">
      <c r="A767" s="86" t="s">
        <v>1483</v>
      </c>
      <c r="B767" s="86"/>
      <c r="C767" s="86"/>
      <c r="D767" s="234"/>
      <c r="E767" s="86"/>
    </row>
    <row r="768" spans="1:5" ht="14.25">
      <c r="A768" s="86" t="s">
        <v>1484</v>
      </c>
      <c r="B768" s="86"/>
      <c r="C768" s="86"/>
      <c r="D768" s="234"/>
      <c r="E768" s="86"/>
    </row>
    <row r="769" spans="1:5" ht="14.25">
      <c r="A769" s="90" t="s">
        <v>128</v>
      </c>
      <c r="B769" s="90"/>
      <c r="C769" s="90"/>
      <c r="D769" s="236"/>
      <c r="E769" s="90"/>
    </row>
    <row r="770" spans="1:5" ht="14.25">
      <c r="A770" s="90" t="s">
        <v>129</v>
      </c>
      <c r="B770" s="90"/>
      <c r="C770" s="90"/>
      <c r="D770" s="236"/>
      <c r="E770" s="90"/>
    </row>
    <row r="771" spans="1:5" ht="14.25">
      <c r="A771" s="90" t="s">
        <v>130</v>
      </c>
      <c r="B771" s="90"/>
      <c r="C771" s="90"/>
      <c r="D771" s="236"/>
      <c r="E771" s="90"/>
    </row>
    <row r="772" spans="1:5" ht="14.25">
      <c r="A772" s="90" t="s">
        <v>1485</v>
      </c>
      <c r="B772" s="90"/>
      <c r="C772" s="90"/>
      <c r="D772" s="236"/>
      <c r="E772" s="90"/>
    </row>
    <row r="773" spans="1:5" ht="14.25">
      <c r="A773" s="90" t="s">
        <v>1486</v>
      </c>
      <c r="B773" s="90"/>
      <c r="C773" s="90"/>
      <c r="D773" s="236"/>
      <c r="E773" s="90"/>
    </row>
    <row r="774" spans="1:5" ht="14.25">
      <c r="A774" s="90" t="s">
        <v>1487</v>
      </c>
      <c r="B774" s="90"/>
      <c r="C774" s="90"/>
      <c r="D774" s="236"/>
      <c r="E774" s="90"/>
    </row>
    <row r="775" spans="1:5" ht="14.25">
      <c r="A775" s="90" t="s">
        <v>1488</v>
      </c>
      <c r="B775" s="90"/>
      <c r="C775" s="90"/>
      <c r="D775" s="236"/>
      <c r="E775" s="90"/>
    </row>
    <row r="776" spans="1:5" ht="14.25">
      <c r="A776" s="90" t="s">
        <v>1489</v>
      </c>
      <c r="B776" s="90"/>
      <c r="C776" s="90"/>
      <c r="D776" s="236"/>
      <c r="E776" s="90"/>
    </row>
    <row r="777" spans="1:5" ht="14.25">
      <c r="A777" s="90" t="s">
        <v>1490</v>
      </c>
      <c r="B777" s="90"/>
      <c r="C777" s="90"/>
      <c r="D777" s="236"/>
      <c r="E777" s="90"/>
    </row>
    <row r="778" spans="1:5" ht="14.25">
      <c r="A778" s="90" t="s">
        <v>1491</v>
      </c>
      <c r="B778" s="90"/>
      <c r="C778" s="90"/>
      <c r="D778" s="236"/>
      <c r="E778" s="90"/>
    </row>
    <row r="779" spans="1:5" ht="14.25">
      <c r="A779" s="90" t="s">
        <v>169</v>
      </c>
      <c r="B779" s="90"/>
      <c r="C779" s="90"/>
      <c r="D779" s="236"/>
      <c r="E779" s="90"/>
    </row>
    <row r="780" spans="1:5" ht="14.25">
      <c r="A780" s="90" t="s">
        <v>1492</v>
      </c>
      <c r="B780" s="90"/>
      <c r="C780" s="90"/>
      <c r="D780" s="236"/>
      <c r="E780" s="90"/>
    </row>
    <row r="781" spans="1:5" ht="14.25">
      <c r="A781" s="90" t="s">
        <v>137</v>
      </c>
      <c r="B781" s="90"/>
      <c r="C781" s="90"/>
      <c r="D781" s="236"/>
      <c r="E781" s="90"/>
    </row>
    <row r="782" spans="1:5" ht="14.25">
      <c r="A782" s="90" t="s">
        <v>1493</v>
      </c>
      <c r="B782" s="90"/>
      <c r="C782" s="90"/>
      <c r="D782" s="236"/>
      <c r="E782" s="90"/>
    </row>
    <row r="783" spans="1:5" ht="14.25">
      <c r="A783" s="86" t="s">
        <v>1494</v>
      </c>
      <c r="B783" s="86">
        <v>112</v>
      </c>
      <c r="C783" s="86"/>
      <c r="D783" s="234"/>
      <c r="E783" s="86"/>
    </row>
    <row r="784" spans="1:5" ht="14.25">
      <c r="A784" s="84" t="s">
        <v>1495</v>
      </c>
      <c r="B784" s="84">
        <f>SUM(B785,B796,B797,B800,B801,B802)</f>
        <v>46480</v>
      </c>
      <c r="C784" s="84">
        <f>SUM(C785,C796,C797,C800,C801,C802)</f>
        <v>27568</v>
      </c>
      <c r="D784" s="231">
        <f>C784/B784</f>
        <v>0.59</v>
      </c>
      <c r="E784" s="84"/>
    </row>
    <row r="785" spans="1:5" ht="14.25">
      <c r="A785" s="86" t="s">
        <v>700</v>
      </c>
      <c r="B785" s="86">
        <f>SUM(B786:B795)</f>
        <v>5198</v>
      </c>
      <c r="C785" s="86">
        <f>SUM(C786:C795)</f>
        <v>2927</v>
      </c>
      <c r="D785" s="234">
        <f>C785/B785</f>
        <v>0.56</v>
      </c>
      <c r="E785" s="86"/>
    </row>
    <row r="786" spans="1:5" ht="14.25">
      <c r="A786" s="90" t="s">
        <v>128</v>
      </c>
      <c r="B786" s="88">
        <v>24</v>
      </c>
      <c r="C786" s="89">
        <v>32</v>
      </c>
      <c r="D786" s="236">
        <f>C786/B786</f>
        <v>1.33</v>
      </c>
      <c r="E786" s="90"/>
    </row>
    <row r="787" spans="1:5" ht="14.25">
      <c r="A787" s="90" t="s">
        <v>129</v>
      </c>
      <c r="B787" s="91" t="s">
        <v>1607</v>
      </c>
      <c r="C787" s="92"/>
      <c r="D787" s="236"/>
      <c r="E787" s="90"/>
    </row>
    <row r="788" spans="1:5" ht="14.25">
      <c r="A788" s="90" t="s">
        <v>130</v>
      </c>
      <c r="B788" s="91" t="s">
        <v>1607</v>
      </c>
      <c r="C788" s="92"/>
      <c r="D788" s="236"/>
      <c r="E788" s="90"/>
    </row>
    <row r="789" spans="1:5" ht="14.25">
      <c r="A789" s="90" t="s">
        <v>701</v>
      </c>
      <c r="B789" s="88">
        <v>140</v>
      </c>
      <c r="C789" s="89">
        <v>45</v>
      </c>
      <c r="D789" s="236">
        <f>C789/B789</f>
        <v>0.32</v>
      </c>
      <c r="E789" s="90"/>
    </row>
    <row r="790" spans="1:5" ht="14.25">
      <c r="A790" s="90" t="s">
        <v>702</v>
      </c>
      <c r="B790" s="91" t="s">
        <v>1607</v>
      </c>
      <c r="C790" s="92"/>
      <c r="D790" s="236"/>
      <c r="E790" s="90"/>
    </row>
    <row r="791" spans="1:5" ht="14.25">
      <c r="A791" s="90" t="s">
        <v>703</v>
      </c>
      <c r="B791" s="91" t="s">
        <v>1607</v>
      </c>
      <c r="C791" s="92"/>
      <c r="D791" s="236"/>
      <c r="E791" s="90"/>
    </row>
    <row r="792" spans="1:5" ht="14.25">
      <c r="A792" s="90" t="s">
        <v>704</v>
      </c>
      <c r="B792" s="88">
        <v>5</v>
      </c>
      <c r="C792" s="89">
        <v>5</v>
      </c>
      <c r="D792" s="236">
        <f>C792/B792</f>
        <v>1</v>
      </c>
      <c r="E792" s="90"/>
    </row>
    <row r="793" spans="1:5" ht="14.25">
      <c r="A793" s="90" t="s">
        <v>705</v>
      </c>
      <c r="B793" s="88">
        <v>35</v>
      </c>
      <c r="C793" s="89">
        <v>10</v>
      </c>
      <c r="D793" s="236">
        <f>C793/B793</f>
        <v>0.29</v>
      </c>
      <c r="E793" s="90"/>
    </row>
    <row r="794" spans="1:5" ht="14.25">
      <c r="A794" s="90" t="s">
        <v>706</v>
      </c>
      <c r="B794" s="91" t="s">
        <v>1607</v>
      </c>
      <c r="C794" s="92"/>
      <c r="D794" s="236"/>
      <c r="E794" s="90"/>
    </row>
    <row r="795" spans="1:5" ht="14.25">
      <c r="A795" s="90" t="s">
        <v>707</v>
      </c>
      <c r="B795" s="88">
        <v>4994</v>
      </c>
      <c r="C795" s="89">
        <v>2835</v>
      </c>
      <c r="D795" s="236">
        <f>C795/B795</f>
        <v>0.57</v>
      </c>
      <c r="E795" s="90"/>
    </row>
    <row r="796" spans="1:5" ht="14.25">
      <c r="A796" s="86" t="s">
        <v>708</v>
      </c>
      <c r="B796" s="86"/>
      <c r="C796" s="86"/>
      <c r="D796" s="234"/>
      <c r="E796" s="86"/>
    </row>
    <row r="797" spans="1:5" ht="14.25">
      <c r="A797" s="86" t="s">
        <v>709</v>
      </c>
      <c r="B797" s="86">
        <f>SUM(B798:B799)</f>
        <v>38483</v>
      </c>
      <c r="C797" s="86">
        <f>SUM(C798:C799)</f>
        <v>21312</v>
      </c>
      <c r="D797" s="234">
        <f>C797/B797</f>
        <v>0.55</v>
      </c>
      <c r="E797" s="86"/>
    </row>
    <row r="798" spans="1:5" ht="14.25">
      <c r="A798" s="90" t="s">
        <v>710</v>
      </c>
      <c r="B798" s="88">
        <v>1450</v>
      </c>
      <c r="C798" s="90"/>
      <c r="D798" s="236"/>
      <c r="E798" s="90"/>
    </row>
    <row r="799" spans="1:5" ht="14.25">
      <c r="A799" s="90" t="s">
        <v>711</v>
      </c>
      <c r="B799" s="88">
        <v>37033</v>
      </c>
      <c r="C799" s="89">
        <v>21312</v>
      </c>
      <c r="D799" s="236">
        <f>C799/B799</f>
        <v>0.58</v>
      </c>
      <c r="E799" s="90"/>
    </row>
    <row r="800" spans="1:5" ht="14.25">
      <c r="A800" s="86" t="s">
        <v>712</v>
      </c>
      <c r="B800" s="86">
        <v>2759</v>
      </c>
      <c r="C800" s="86">
        <v>3289</v>
      </c>
      <c r="D800" s="234">
        <f>C800/B800</f>
        <v>1.19</v>
      </c>
      <c r="E800" s="86"/>
    </row>
    <row r="801" spans="1:5" ht="14.25">
      <c r="A801" s="86" t="s">
        <v>713</v>
      </c>
      <c r="B801" s="86">
        <v>40</v>
      </c>
      <c r="C801" s="86">
        <v>40</v>
      </c>
      <c r="D801" s="234">
        <f>C801/B801</f>
        <v>1</v>
      </c>
      <c r="E801" s="86"/>
    </row>
    <row r="802" spans="1:5" ht="14.25">
      <c r="A802" s="86" t="s">
        <v>714</v>
      </c>
      <c r="B802" s="86"/>
      <c r="C802" s="86"/>
      <c r="D802" s="234"/>
      <c r="E802" s="86"/>
    </row>
    <row r="803" spans="1:5" ht="14.25">
      <c r="A803" s="84" t="s">
        <v>1496</v>
      </c>
      <c r="B803" s="84">
        <f>SUM(B804,B830,B855,B883,B894,B901,B908,B911)</f>
        <v>167340</v>
      </c>
      <c r="C803" s="84">
        <f>SUM(C804,C830,C855,C883,C894,C901,C908,C911)</f>
        <v>90337</v>
      </c>
      <c r="D803" s="231">
        <f>C803/B803</f>
        <v>0.54</v>
      </c>
      <c r="E803" s="84"/>
    </row>
    <row r="804" spans="1:5" ht="14.25">
      <c r="A804" s="86" t="s">
        <v>715</v>
      </c>
      <c r="B804" s="86">
        <f>SUM(B805:B829)</f>
        <v>37728</v>
      </c>
      <c r="C804" s="86">
        <f>SUM(C805:C829)</f>
        <v>5313</v>
      </c>
      <c r="D804" s="234">
        <f>C804/B804</f>
        <v>0.14</v>
      </c>
      <c r="E804" s="86"/>
    </row>
    <row r="805" spans="1:5" ht="14.25">
      <c r="A805" s="90" t="s">
        <v>128</v>
      </c>
      <c r="B805" s="88">
        <v>9</v>
      </c>
      <c r="C805" s="89"/>
      <c r="D805" s="236"/>
      <c r="E805" s="90"/>
    </row>
    <row r="806" spans="1:5" ht="14.25">
      <c r="A806" s="90" t="s">
        <v>129</v>
      </c>
      <c r="B806" s="91" t="s">
        <v>1607</v>
      </c>
      <c r="C806" s="92"/>
      <c r="D806" s="236"/>
      <c r="E806" s="90"/>
    </row>
    <row r="807" spans="1:5" ht="14.25">
      <c r="A807" s="90" t="s">
        <v>716</v>
      </c>
      <c r="B807" s="91" t="s">
        <v>1607</v>
      </c>
      <c r="C807" s="92"/>
      <c r="D807" s="236"/>
      <c r="E807" s="90"/>
    </row>
    <row r="808" spans="1:5" ht="14.25">
      <c r="A808" s="90" t="s">
        <v>137</v>
      </c>
      <c r="B808" s="88">
        <v>4989</v>
      </c>
      <c r="C808" s="89">
        <v>4490</v>
      </c>
      <c r="D808" s="236">
        <f>C808/B808</f>
        <v>0.9</v>
      </c>
      <c r="E808" s="90"/>
    </row>
    <row r="809" spans="1:5" ht="14.25">
      <c r="A809" s="90" t="s">
        <v>717</v>
      </c>
      <c r="B809" s="91" t="s">
        <v>1607</v>
      </c>
      <c r="C809" s="92"/>
      <c r="D809" s="236"/>
      <c r="E809" s="90"/>
    </row>
    <row r="810" spans="1:5" ht="14.25">
      <c r="A810" s="90" t="s">
        <v>718</v>
      </c>
      <c r="B810" s="88">
        <v>755</v>
      </c>
      <c r="C810" s="89">
        <v>620</v>
      </c>
      <c r="D810" s="236">
        <f>C810/B810</f>
        <v>0.82</v>
      </c>
      <c r="E810" s="90"/>
    </row>
    <row r="811" spans="1:5" ht="14.25">
      <c r="A811" s="90" t="s">
        <v>719</v>
      </c>
      <c r="B811" s="88">
        <v>597</v>
      </c>
      <c r="C811" s="89">
        <v>67</v>
      </c>
      <c r="D811" s="236">
        <f>C811/B811</f>
        <v>0.11</v>
      </c>
      <c r="E811" s="90"/>
    </row>
    <row r="812" spans="1:5" ht="14.25">
      <c r="A812" s="90" t="s">
        <v>720</v>
      </c>
      <c r="B812" s="88">
        <v>25</v>
      </c>
      <c r="C812" s="89">
        <v>15</v>
      </c>
      <c r="D812" s="236">
        <f>C812/B812</f>
        <v>0.6</v>
      </c>
      <c r="E812" s="90"/>
    </row>
    <row r="813" spans="1:5" ht="14.25">
      <c r="A813" s="90" t="s">
        <v>721</v>
      </c>
      <c r="B813" s="88">
        <v>29</v>
      </c>
      <c r="C813" s="89">
        <v>11</v>
      </c>
      <c r="D813" s="236">
        <f>C813/B813</f>
        <v>0.38</v>
      </c>
      <c r="E813" s="90"/>
    </row>
    <row r="814" spans="1:5" ht="14.25">
      <c r="A814" s="90" t="s">
        <v>722</v>
      </c>
      <c r="B814" s="90"/>
      <c r="C814" s="92"/>
      <c r="D814" s="236"/>
      <c r="E814" s="90"/>
    </row>
    <row r="815" spans="1:5" ht="14.25">
      <c r="A815" s="90" t="s">
        <v>723</v>
      </c>
      <c r="B815" s="88">
        <v>25</v>
      </c>
      <c r="C815" s="89"/>
      <c r="D815" s="236"/>
      <c r="E815" s="90"/>
    </row>
    <row r="816" spans="1:5" ht="14.25">
      <c r="A816" s="90" t="s">
        <v>724</v>
      </c>
      <c r="B816" s="90"/>
      <c r="C816" s="92"/>
      <c r="D816" s="236"/>
      <c r="E816" s="90"/>
    </row>
    <row r="817" spans="1:5" ht="14.25">
      <c r="A817" s="90" t="s">
        <v>725</v>
      </c>
      <c r="B817" s="88">
        <v>500</v>
      </c>
      <c r="C817" s="89"/>
      <c r="D817" s="236"/>
      <c r="E817" s="90"/>
    </row>
    <row r="818" spans="1:5" ht="14.25">
      <c r="A818" s="90" t="s">
        <v>726</v>
      </c>
      <c r="B818" s="90">
        <v>1718</v>
      </c>
      <c r="C818" s="92"/>
      <c r="D818" s="236"/>
      <c r="E818" s="90"/>
    </row>
    <row r="819" spans="1:5" ht="14.25">
      <c r="A819" s="90" t="s">
        <v>727</v>
      </c>
      <c r="B819" s="88">
        <v>1133</v>
      </c>
      <c r="C819" s="89"/>
      <c r="D819" s="236"/>
      <c r="E819" s="90"/>
    </row>
    <row r="820" spans="1:5" ht="14.25">
      <c r="A820" s="90" t="s">
        <v>728</v>
      </c>
      <c r="B820" s="90"/>
      <c r="C820" s="89"/>
      <c r="D820" s="236"/>
      <c r="E820" s="90"/>
    </row>
    <row r="821" spans="1:5" ht="14.25">
      <c r="A821" s="90" t="s">
        <v>729</v>
      </c>
      <c r="B821" s="90">
        <v>1517</v>
      </c>
      <c r="C821" s="89"/>
      <c r="D821" s="236"/>
      <c r="E821" s="90"/>
    </row>
    <row r="822" spans="1:5" ht="14.25">
      <c r="A822" s="90" t="s">
        <v>730</v>
      </c>
      <c r="B822" s="90"/>
      <c r="C822" s="92"/>
      <c r="D822" s="236"/>
      <c r="E822" s="90"/>
    </row>
    <row r="823" spans="1:5" ht="14.25">
      <c r="A823" s="90" t="s">
        <v>731</v>
      </c>
      <c r="B823" s="90">
        <v>8</v>
      </c>
      <c r="C823" s="89"/>
      <c r="D823" s="236"/>
      <c r="E823" s="90"/>
    </row>
    <row r="824" spans="1:5" ht="14.25">
      <c r="A824" s="90" t="s">
        <v>732</v>
      </c>
      <c r="B824" s="88">
        <v>5623</v>
      </c>
      <c r="C824" s="89"/>
      <c r="D824" s="236"/>
      <c r="E824" s="90"/>
    </row>
    <row r="825" spans="1:5" ht="14.25">
      <c r="A825" s="90" t="s">
        <v>733</v>
      </c>
      <c r="B825" s="88">
        <v>2073</v>
      </c>
      <c r="C825" s="89">
        <v>20</v>
      </c>
      <c r="D825" s="236">
        <f>C825/B825</f>
        <v>0.01</v>
      </c>
      <c r="E825" s="90"/>
    </row>
    <row r="826" spans="1:5" ht="14.25">
      <c r="A826" s="90" t="s">
        <v>734</v>
      </c>
      <c r="B826" s="90"/>
      <c r="C826" s="92"/>
      <c r="D826" s="236"/>
      <c r="E826" s="90"/>
    </row>
    <row r="827" spans="1:5" ht="14.25">
      <c r="A827" s="90" t="s">
        <v>735</v>
      </c>
      <c r="B827" s="88">
        <v>29</v>
      </c>
      <c r="C827" s="89"/>
      <c r="D827" s="236"/>
      <c r="E827" s="90"/>
    </row>
    <row r="828" spans="1:5" ht="14.25">
      <c r="A828" s="90" t="s">
        <v>736</v>
      </c>
      <c r="B828" s="90">
        <v>3698</v>
      </c>
      <c r="C828" s="89">
        <v>90</v>
      </c>
      <c r="D828" s="236">
        <f>C828/B828</f>
        <v>0.02</v>
      </c>
      <c r="E828" s="90"/>
    </row>
    <row r="829" spans="1:5" ht="14.25">
      <c r="A829" s="90" t="s">
        <v>737</v>
      </c>
      <c r="B829" s="88">
        <v>15000</v>
      </c>
      <c r="C829" s="90"/>
      <c r="D829" s="236"/>
      <c r="E829" s="90"/>
    </row>
    <row r="830" spans="1:5" ht="14.25">
      <c r="A830" s="86" t="s">
        <v>738</v>
      </c>
      <c r="B830" s="86">
        <f>SUM(B831:B854)</f>
        <v>13440</v>
      </c>
      <c r="C830" s="86">
        <f>SUM(C831:C854)</f>
        <v>3755</v>
      </c>
      <c r="D830" s="234">
        <f>C830/B830</f>
        <v>0.28</v>
      </c>
      <c r="E830" s="86"/>
    </row>
    <row r="831" spans="1:5" ht="14.25">
      <c r="A831" s="90" t="s">
        <v>128</v>
      </c>
      <c r="B831" s="91" t="s">
        <v>1607</v>
      </c>
      <c r="C831" s="92"/>
      <c r="D831" s="236"/>
      <c r="E831" s="90"/>
    </row>
    <row r="832" spans="1:5" ht="14.25">
      <c r="A832" s="90" t="s">
        <v>129</v>
      </c>
      <c r="B832" s="91" t="s">
        <v>1607</v>
      </c>
      <c r="C832" s="92"/>
      <c r="D832" s="236"/>
      <c r="E832" s="90"/>
    </row>
    <row r="833" spans="1:5" ht="14.25">
      <c r="A833" s="90" t="s">
        <v>130</v>
      </c>
      <c r="B833" s="91" t="s">
        <v>1607</v>
      </c>
      <c r="C833" s="92"/>
      <c r="D833" s="236"/>
      <c r="E833" s="90"/>
    </row>
    <row r="834" spans="1:5" ht="14.25">
      <c r="A834" s="90" t="s">
        <v>739</v>
      </c>
      <c r="B834" s="88">
        <v>620</v>
      </c>
      <c r="C834" s="89">
        <v>199</v>
      </c>
      <c r="D834" s="236">
        <f>C834/B834</f>
        <v>0.32</v>
      </c>
      <c r="E834" s="90"/>
    </row>
    <row r="835" spans="1:5" ht="14.25">
      <c r="A835" s="90" t="s">
        <v>740</v>
      </c>
      <c r="B835" s="88">
        <v>5006</v>
      </c>
      <c r="C835" s="89">
        <v>1776</v>
      </c>
      <c r="D835" s="236">
        <f>C835/B835</f>
        <v>0.35</v>
      </c>
      <c r="E835" s="90"/>
    </row>
    <row r="836" spans="1:5" ht="14.25">
      <c r="A836" s="90" t="s">
        <v>741</v>
      </c>
      <c r="B836" s="88">
        <v>20</v>
      </c>
      <c r="C836" s="89"/>
      <c r="D836" s="236"/>
      <c r="E836" s="90"/>
    </row>
    <row r="837" spans="1:5" ht="14.25">
      <c r="A837" s="90" t="s">
        <v>742</v>
      </c>
      <c r="B837" s="88">
        <v>476</v>
      </c>
      <c r="C837" s="89">
        <v>476</v>
      </c>
      <c r="D837" s="236">
        <f>C837/B837</f>
        <v>1</v>
      </c>
      <c r="E837" s="90"/>
    </row>
    <row r="838" spans="1:5" ht="14.25">
      <c r="A838" s="90" t="s">
        <v>743</v>
      </c>
      <c r="B838" s="88">
        <v>1135</v>
      </c>
      <c r="C838" s="89">
        <v>694</v>
      </c>
      <c r="D838" s="236">
        <f>C838/B838</f>
        <v>0.61</v>
      </c>
      <c r="E838" s="90"/>
    </row>
    <row r="839" spans="1:5" ht="14.25">
      <c r="A839" s="90" t="s">
        <v>744</v>
      </c>
      <c r="B839" s="91" t="s">
        <v>1607</v>
      </c>
      <c r="C839" s="92"/>
      <c r="D839" s="236"/>
      <c r="E839" s="90"/>
    </row>
    <row r="840" spans="1:5" ht="14.25">
      <c r="A840" s="90" t="s">
        <v>745</v>
      </c>
      <c r="B840" s="91" t="s">
        <v>1607</v>
      </c>
      <c r="C840" s="92"/>
      <c r="D840" s="236"/>
      <c r="E840" s="90"/>
    </row>
    <row r="841" spans="1:5" ht="14.25">
      <c r="A841" s="90" t="s">
        <v>746</v>
      </c>
      <c r="B841" s="88">
        <v>20</v>
      </c>
      <c r="C841" s="89"/>
      <c r="D841" s="236"/>
      <c r="E841" s="90"/>
    </row>
    <row r="842" spans="1:5" ht="14.25">
      <c r="A842" s="90" t="s">
        <v>747</v>
      </c>
      <c r="B842" s="88">
        <v>26</v>
      </c>
      <c r="C842" s="89">
        <v>23</v>
      </c>
      <c r="D842" s="236">
        <f>C842/B842</f>
        <v>0.88</v>
      </c>
      <c r="E842" s="90"/>
    </row>
    <row r="843" spans="1:5" ht="14.25">
      <c r="A843" s="90" t="s">
        <v>748</v>
      </c>
      <c r="B843" s="91" t="s">
        <v>1607</v>
      </c>
      <c r="C843" s="92"/>
      <c r="D843" s="236"/>
      <c r="E843" s="90"/>
    </row>
    <row r="844" spans="1:5" ht="14.25">
      <c r="A844" s="90" t="s">
        <v>749</v>
      </c>
      <c r="B844" s="91" t="s">
        <v>1607</v>
      </c>
      <c r="C844" s="92"/>
      <c r="D844" s="236"/>
      <c r="E844" s="90"/>
    </row>
    <row r="845" spans="1:5" ht="14.25">
      <c r="A845" s="90" t="s">
        <v>750</v>
      </c>
      <c r="B845" s="88">
        <v>832</v>
      </c>
      <c r="C845" s="89"/>
      <c r="D845" s="236"/>
      <c r="E845" s="90"/>
    </row>
    <row r="846" spans="1:5" ht="14.25">
      <c r="A846" s="90" t="s">
        <v>751</v>
      </c>
      <c r="B846" s="90"/>
      <c r="C846" s="92"/>
      <c r="D846" s="236"/>
      <c r="E846" s="90"/>
    </row>
    <row r="847" spans="1:5" ht="14.25">
      <c r="A847" s="90" t="s">
        <v>752</v>
      </c>
      <c r="B847" s="90"/>
      <c r="C847" s="92">
        <v>57</v>
      </c>
      <c r="D847" s="236"/>
      <c r="E847" s="90"/>
    </row>
    <row r="848" spans="1:5" ht="14.25">
      <c r="A848" s="90" t="s">
        <v>753</v>
      </c>
      <c r="B848" s="90"/>
      <c r="C848" s="92"/>
      <c r="D848" s="236"/>
      <c r="E848" s="90"/>
    </row>
    <row r="849" spans="1:5" ht="14.25">
      <c r="A849" s="90" t="s">
        <v>754</v>
      </c>
      <c r="B849" s="90"/>
      <c r="C849" s="92"/>
      <c r="D849" s="236"/>
      <c r="E849" s="90"/>
    </row>
    <row r="850" spans="1:5" ht="14.25">
      <c r="A850" s="90" t="s">
        <v>755</v>
      </c>
      <c r="B850" s="88">
        <v>94</v>
      </c>
      <c r="C850" s="89">
        <v>20</v>
      </c>
      <c r="D850" s="236">
        <f>C850/B850</f>
        <v>0.21</v>
      </c>
      <c r="E850" s="90"/>
    </row>
    <row r="851" spans="1:5" ht="14.25">
      <c r="A851" s="90" t="s">
        <v>756</v>
      </c>
      <c r="B851" s="91" t="s">
        <v>1607</v>
      </c>
      <c r="C851" s="92"/>
      <c r="D851" s="236"/>
      <c r="E851" s="90"/>
    </row>
    <row r="852" spans="1:5" ht="14.25">
      <c r="A852" s="90" t="s">
        <v>757</v>
      </c>
      <c r="B852" s="88">
        <v>19</v>
      </c>
      <c r="C852" s="89">
        <v>10</v>
      </c>
      <c r="D852" s="236">
        <f>C852/B852</f>
        <v>0.53</v>
      </c>
      <c r="E852" s="90"/>
    </row>
    <row r="853" spans="1:5" ht="14.25">
      <c r="A853" s="90" t="s">
        <v>723</v>
      </c>
      <c r="B853" s="91" t="s">
        <v>1607</v>
      </c>
      <c r="C853" s="92"/>
      <c r="D853" s="236"/>
      <c r="E853" s="90"/>
    </row>
    <row r="854" spans="1:5" ht="14.25">
      <c r="A854" s="90" t="s">
        <v>758</v>
      </c>
      <c r="B854" s="88">
        <v>5192</v>
      </c>
      <c r="C854" s="89">
        <v>500</v>
      </c>
      <c r="D854" s="236">
        <f>C854/B854</f>
        <v>0.1</v>
      </c>
      <c r="E854" s="90"/>
    </row>
    <row r="855" spans="1:5" ht="14.25">
      <c r="A855" s="86" t="s">
        <v>759</v>
      </c>
      <c r="B855" s="86">
        <f>SUM(B856:B882)</f>
        <v>17684</v>
      </c>
      <c r="C855" s="86">
        <f>SUM(C856:C882)</f>
        <v>7952</v>
      </c>
      <c r="D855" s="234">
        <f>C855/B855</f>
        <v>0.45</v>
      </c>
      <c r="E855" s="86"/>
    </row>
    <row r="856" spans="1:5" ht="14.25">
      <c r="A856" s="90" t="s">
        <v>128</v>
      </c>
      <c r="B856" s="90">
        <v>9</v>
      </c>
      <c r="C856" s="89"/>
      <c r="D856" s="236"/>
      <c r="E856" s="90"/>
    </row>
    <row r="857" spans="1:5" ht="14.25">
      <c r="A857" s="90" t="s">
        <v>129</v>
      </c>
      <c r="B857" s="90"/>
      <c r="C857" s="92"/>
      <c r="D857" s="236"/>
      <c r="E857" s="90"/>
    </row>
    <row r="858" spans="1:5" ht="14.25">
      <c r="A858" s="90" t="s">
        <v>130</v>
      </c>
      <c r="B858" s="90"/>
      <c r="C858" s="92"/>
      <c r="D858" s="236"/>
      <c r="E858" s="90"/>
    </row>
    <row r="859" spans="1:5" ht="14.25">
      <c r="A859" s="90" t="s">
        <v>760</v>
      </c>
      <c r="B859" s="90">
        <v>2341</v>
      </c>
      <c r="C859" s="89">
        <v>1953</v>
      </c>
      <c r="D859" s="236">
        <f>C859/B859</f>
        <v>0.83</v>
      </c>
      <c r="E859" s="90"/>
    </row>
    <row r="860" spans="1:5" ht="14.25">
      <c r="A860" s="90" t="s">
        <v>761</v>
      </c>
      <c r="B860" s="90">
        <v>534</v>
      </c>
      <c r="C860" s="89"/>
      <c r="D860" s="236"/>
      <c r="E860" s="90"/>
    </row>
    <row r="861" spans="1:5" ht="14.25">
      <c r="A861" s="90" t="s">
        <v>762</v>
      </c>
      <c r="B861" s="90">
        <v>274</v>
      </c>
      <c r="C861" s="89">
        <v>4062</v>
      </c>
      <c r="D861" s="236">
        <f>C861/B861</f>
        <v>14.82</v>
      </c>
      <c r="E861" s="90"/>
    </row>
    <row r="862" spans="1:5" ht="14.25">
      <c r="A862" s="90" t="s">
        <v>763</v>
      </c>
      <c r="B862" s="90"/>
      <c r="C862" s="92"/>
      <c r="D862" s="236"/>
      <c r="E862" s="90"/>
    </row>
    <row r="863" spans="1:5" ht="14.25">
      <c r="A863" s="90" t="s">
        <v>764</v>
      </c>
      <c r="B863" s="90"/>
      <c r="C863" s="92"/>
      <c r="D863" s="236"/>
      <c r="E863" s="90"/>
    </row>
    <row r="864" spans="1:5" ht="14.25">
      <c r="A864" s="90" t="s">
        <v>765</v>
      </c>
      <c r="B864" s="90"/>
      <c r="C864" s="92"/>
      <c r="D864" s="236"/>
      <c r="E864" s="90"/>
    </row>
    <row r="865" spans="1:5" ht="14.25">
      <c r="A865" s="90" t="s">
        <v>766</v>
      </c>
      <c r="B865" s="90">
        <v>50</v>
      </c>
      <c r="C865" s="89"/>
      <c r="D865" s="236"/>
      <c r="E865" s="90"/>
    </row>
    <row r="866" spans="1:5" ht="14.25">
      <c r="A866" s="90" t="s">
        <v>767</v>
      </c>
      <c r="B866" s="90">
        <v>20</v>
      </c>
      <c r="C866" s="92"/>
      <c r="D866" s="236"/>
      <c r="E866" s="90"/>
    </row>
    <row r="867" spans="1:5" ht="14.25">
      <c r="A867" s="90" t="s">
        <v>768</v>
      </c>
      <c r="B867" s="90"/>
      <c r="C867" s="92"/>
      <c r="D867" s="236"/>
      <c r="E867" s="90"/>
    </row>
    <row r="868" spans="1:5" ht="14.25">
      <c r="A868" s="90" t="s">
        <v>769</v>
      </c>
      <c r="B868" s="90"/>
      <c r="C868" s="92"/>
      <c r="D868" s="236"/>
      <c r="E868" s="90"/>
    </row>
    <row r="869" spans="1:5" ht="14.25">
      <c r="A869" s="90" t="s">
        <v>770</v>
      </c>
      <c r="B869" s="90">
        <v>50</v>
      </c>
      <c r="C869" s="89"/>
      <c r="D869" s="236"/>
      <c r="E869" s="90"/>
    </row>
    <row r="870" spans="1:5" ht="14.25">
      <c r="A870" s="90" t="s">
        <v>771</v>
      </c>
      <c r="B870" s="90">
        <v>191</v>
      </c>
      <c r="C870" s="89">
        <v>300</v>
      </c>
      <c r="D870" s="236">
        <f>C870/B870</f>
        <v>1.57</v>
      </c>
      <c r="E870" s="90"/>
    </row>
    <row r="871" spans="1:5" ht="14.25">
      <c r="A871" s="90" t="s">
        <v>772</v>
      </c>
      <c r="B871" s="90">
        <v>11510</v>
      </c>
      <c r="C871" s="89">
        <v>840</v>
      </c>
      <c r="D871" s="236">
        <f>C871/B871</f>
        <v>0.07</v>
      </c>
      <c r="E871" s="90"/>
    </row>
    <row r="872" spans="1:5" ht="14.25">
      <c r="A872" s="90" t="s">
        <v>773</v>
      </c>
      <c r="B872" s="90"/>
      <c r="C872" s="92"/>
      <c r="D872" s="236"/>
      <c r="E872" s="90"/>
    </row>
    <row r="873" spans="1:5" ht="14.25">
      <c r="A873" s="90" t="s">
        <v>774</v>
      </c>
      <c r="B873" s="90"/>
      <c r="C873" s="92"/>
      <c r="D873" s="236"/>
      <c r="E873" s="90"/>
    </row>
    <row r="874" spans="1:5" ht="14.25">
      <c r="A874" s="90" t="s">
        <v>775</v>
      </c>
      <c r="B874" s="90"/>
      <c r="C874" s="92"/>
      <c r="D874" s="236"/>
      <c r="E874" s="90"/>
    </row>
    <row r="875" spans="1:5" ht="14.25">
      <c r="A875" s="90" t="s">
        <v>776</v>
      </c>
      <c r="B875" s="90"/>
      <c r="C875" s="92"/>
      <c r="D875" s="236"/>
      <c r="E875" s="90"/>
    </row>
    <row r="876" spans="1:5" ht="14.25">
      <c r="A876" s="90" t="s">
        <v>777</v>
      </c>
      <c r="B876" s="90"/>
      <c r="C876" s="92"/>
      <c r="D876" s="236"/>
      <c r="E876" s="90"/>
    </row>
    <row r="877" spans="1:5" ht="14.25">
      <c r="A877" s="90" t="s">
        <v>751</v>
      </c>
      <c r="B877" s="90"/>
      <c r="C877" s="92"/>
      <c r="D877" s="236"/>
      <c r="E877" s="90"/>
    </row>
    <row r="878" spans="1:5" ht="14.25">
      <c r="A878" s="90" t="s">
        <v>778</v>
      </c>
      <c r="B878" s="90"/>
      <c r="C878" s="92"/>
      <c r="D878" s="236"/>
      <c r="E878" s="90"/>
    </row>
    <row r="879" spans="1:5" ht="14.25">
      <c r="A879" s="90" t="s">
        <v>779</v>
      </c>
      <c r="B879" s="90">
        <v>1085</v>
      </c>
      <c r="C879" s="89">
        <v>797</v>
      </c>
      <c r="D879" s="236">
        <f>C879/B879</f>
        <v>0.73</v>
      </c>
      <c r="E879" s="90"/>
    </row>
    <row r="880" spans="1:5" ht="14.25">
      <c r="A880" s="90" t="s">
        <v>780</v>
      </c>
      <c r="B880" s="90"/>
      <c r="C880" s="89"/>
      <c r="D880" s="236"/>
      <c r="E880" s="90"/>
    </row>
    <row r="881" spans="1:5" ht="14.25">
      <c r="A881" s="90" t="s">
        <v>781</v>
      </c>
      <c r="B881" s="90"/>
      <c r="C881" s="90"/>
      <c r="D881" s="236"/>
      <c r="E881" s="90"/>
    </row>
    <row r="882" spans="1:5" ht="14.25">
      <c r="A882" s="90" t="s">
        <v>782</v>
      </c>
      <c r="B882" s="90">
        <v>1620</v>
      </c>
      <c r="C882" s="90"/>
      <c r="D882" s="236"/>
      <c r="E882" s="90"/>
    </row>
    <row r="883" spans="1:5" ht="14.25">
      <c r="A883" s="86" t="s">
        <v>783</v>
      </c>
      <c r="B883" s="86">
        <f>SUM(B884:B893)</f>
        <v>79410</v>
      </c>
      <c r="C883" s="86">
        <f>SUM(C884:C893)</f>
        <v>47856</v>
      </c>
      <c r="D883" s="234">
        <f>C883/B883</f>
        <v>0.6</v>
      </c>
      <c r="E883" s="86"/>
    </row>
    <row r="884" spans="1:5" ht="14.25">
      <c r="A884" s="90" t="s">
        <v>128</v>
      </c>
      <c r="B884" s="91" t="s">
        <v>1607</v>
      </c>
      <c r="C884" s="92"/>
      <c r="D884" s="236"/>
      <c r="E884" s="90"/>
    </row>
    <row r="885" spans="1:5" ht="14.25">
      <c r="A885" s="90" t="s">
        <v>129</v>
      </c>
      <c r="B885" s="91" t="s">
        <v>1607</v>
      </c>
      <c r="C885" s="92"/>
      <c r="D885" s="236"/>
      <c r="E885" s="90"/>
    </row>
    <row r="886" spans="1:5" ht="14.25">
      <c r="A886" s="90" t="s">
        <v>130</v>
      </c>
      <c r="B886" s="91" t="s">
        <v>1607</v>
      </c>
      <c r="C886" s="92"/>
      <c r="D886" s="236"/>
      <c r="E886" s="90"/>
    </row>
    <row r="887" spans="1:5" ht="14.25">
      <c r="A887" s="90" t="s">
        <v>784</v>
      </c>
      <c r="B887" s="88">
        <v>32408</v>
      </c>
      <c r="C887" s="89">
        <v>25922</v>
      </c>
      <c r="D887" s="236">
        <f>C887/B887</f>
        <v>0.8</v>
      </c>
      <c r="E887" s="90"/>
    </row>
    <row r="888" spans="1:5" ht="14.25">
      <c r="A888" s="90" t="s">
        <v>785</v>
      </c>
      <c r="B888" s="88">
        <v>35000</v>
      </c>
      <c r="C888" s="89">
        <v>13600</v>
      </c>
      <c r="D888" s="236">
        <f>C888/B888</f>
        <v>0.39</v>
      </c>
      <c r="E888" s="90"/>
    </row>
    <row r="889" spans="1:5" ht="14.25">
      <c r="A889" s="90" t="s">
        <v>786</v>
      </c>
      <c r="B889" s="91" t="s">
        <v>1607</v>
      </c>
      <c r="C889" s="92"/>
      <c r="D889" s="236"/>
      <c r="E889" s="90"/>
    </row>
    <row r="890" spans="1:5" ht="14.25">
      <c r="A890" s="90" t="s">
        <v>787</v>
      </c>
      <c r="B890" s="91" t="s">
        <v>1607</v>
      </c>
      <c r="C890" s="92"/>
      <c r="D890" s="236"/>
      <c r="E890" s="90"/>
    </row>
    <row r="891" spans="1:5" ht="14.25">
      <c r="A891" s="90" t="s">
        <v>1497</v>
      </c>
      <c r="B891" s="88">
        <v>2400</v>
      </c>
      <c r="C891" s="89"/>
      <c r="D891" s="236"/>
      <c r="E891" s="90"/>
    </row>
    <row r="892" spans="1:5" ht="14.25">
      <c r="A892" s="90" t="s">
        <v>788</v>
      </c>
      <c r="B892" s="88">
        <v>695</v>
      </c>
      <c r="C892" s="89">
        <v>719</v>
      </c>
      <c r="D892" s="236">
        <f>C892/B892</f>
        <v>1.03</v>
      </c>
      <c r="E892" s="90"/>
    </row>
    <row r="893" spans="1:5" ht="14.25">
      <c r="A893" s="90" t="s">
        <v>789</v>
      </c>
      <c r="B893" s="88">
        <v>8907</v>
      </c>
      <c r="C893" s="89">
        <v>7615</v>
      </c>
      <c r="D893" s="236">
        <f>C893/B893</f>
        <v>0.85</v>
      </c>
      <c r="E893" s="90"/>
    </row>
    <row r="894" spans="1:5" ht="14.25">
      <c r="A894" s="86" t="s">
        <v>790</v>
      </c>
      <c r="B894" s="86">
        <f>SUM(B895:B900)</f>
        <v>10850</v>
      </c>
      <c r="C894" s="86">
        <f>SUM(C895:C900)</f>
        <v>10696</v>
      </c>
      <c r="D894" s="234">
        <f>C894/B894</f>
        <v>0.99</v>
      </c>
      <c r="E894" s="86"/>
    </row>
    <row r="895" spans="1:5" ht="14.25">
      <c r="A895" s="90" t="s">
        <v>791</v>
      </c>
      <c r="B895" s="88">
        <v>5440</v>
      </c>
      <c r="C895" s="89">
        <v>4136</v>
      </c>
      <c r="D895" s="236">
        <f>C895/B895</f>
        <v>0.76</v>
      </c>
      <c r="E895" s="90"/>
    </row>
    <row r="896" spans="1:5" ht="14.25">
      <c r="A896" s="90" t="s">
        <v>792</v>
      </c>
      <c r="B896" s="91" t="s">
        <v>1607</v>
      </c>
      <c r="C896" s="92"/>
      <c r="D896" s="236"/>
      <c r="E896" s="90"/>
    </row>
    <row r="897" spans="1:5" ht="14.25">
      <c r="A897" s="90" t="s">
        <v>793</v>
      </c>
      <c r="B897" s="88">
        <v>3539</v>
      </c>
      <c r="C897" s="89">
        <v>3621</v>
      </c>
      <c r="D897" s="236">
        <f>C897/B897</f>
        <v>1.02</v>
      </c>
      <c r="E897" s="90"/>
    </row>
    <row r="898" spans="1:5" ht="14.25">
      <c r="A898" s="90" t="s">
        <v>794</v>
      </c>
      <c r="B898" s="88">
        <v>1871</v>
      </c>
      <c r="C898" s="89">
        <v>2939</v>
      </c>
      <c r="D898" s="236">
        <f>C898/B898</f>
        <v>1.57</v>
      </c>
      <c r="E898" s="90"/>
    </row>
    <row r="899" spans="1:5" ht="14.25">
      <c r="A899" s="90" t="s">
        <v>795</v>
      </c>
      <c r="B899" s="91" t="s">
        <v>1607</v>
      </c>
      <c r="C899" s="92"/>
      <c r="D899" s="236"/>
      <c r="E899" s="90"/>
    </row>
    <row r="900" spans="1:5" ht="14.25">
      <c r="A900" s="90" t="s">
        <v>796</v>
      </c>
      <c r="B900" s="91" t="s">
        <v>1607</v>
      </c>
      <c r="C900" s="92"/>
      <c r="D900" s="236"/>
      <c r="E900" s="90"/>
    </row>
    <row r="901" spans="1:5" ht="14.25">
      <c r="A901" s="86" t="s">
        <v>797</v>
      </c>
      <c r="B901" s="86">
        <f>SUM(B902:B907)</f>
        <v>4278</v>
      </c>
      <c r="C901" s="86">
        <f>SUM(C902:C907)</f>
        <v>2215</v>
      </c>
      <c r="D901" s="234">
        <f>C901/B901</f>
        <v>0.52</v>
      </c>
      <c r="E901" s="86"/>
    </row>
    <row r="902" spans="1:5" ht="14.25">
      <c r="A902" s="90" t="s">
        <v>798</v>
      </c>
      <c r="B902" s="88">
        <v>1216</v>
      </c>
      <c r="C902" s="89"/>
      <c r="D902" s="236"/>
      <c r="E902" s="90"/>
    </row>
    <row r="903" spans="1:5" ht="14.25">
      <c r="A903" s="90" t="s">
        <v>799</v>
      </c>
      <c r="B903" s="91" t="s">
        <v>1607</v>
      </c>
      <c r="C903" s="92"/>
      <c r="D903" s="236"/>
      <c r="E903" s="90"/>
    </row>
    <row r="904" spans="1:5" ht="14.25">
      <c r="A904" s="90" t="s">
        <v>800</v>
      </c>
      <c r="B904" s="88">
        <v>1189</v>
      </c>
      <c r="C904" s="89">
        <v>600</v>
      </c>
      <c r="D904" s="236">
        <f>C904/B904</f>
        <v>0.5</v>
      </c>
      <c r="E904" s="90"/>
    </row>
    <row r="905" spans="1:5" ht="14.25">
      <c r="A905" s="90" t="s">
        <v>801</v>
      </c>
      <c r="B905" s="88">
        <v>1453</v>
      </c>
      <c r="C905" s="89">
        <v>1415</v>
      </c>
      <c r="D905" s="236">
        <f>C905/B905</f>
        <v>0.97</v>
      </c>
      <c r="E905" s="90"/>
    </row>
    <row r="906" spans="1:5" ht="14.25">
      <c r="A906" s="90" t="s">
        <v>802</v>
      </c>
      <c r="B906" s="88">
        <v>400</v>
      </c>
      <c r="C906" s="89">
        <v>200</v>
      </c>
      <c r="D906" s="236">
        <f>C906/B906</f>
        <v>0.5</v>
      </c>
      <c r="E906" s="90"/>
    </row>
    <row r="907" spans="1:5" ht="14.25">
      <c r="A907" s="90" t="s">
        <v>803</v>
      </c>
      <c r="B907" s="88">
        <v>20</v>
      </c>
      <c r="C907" s="89"/>
      <c r="D907" s="236"/>
      <c r="E907" s="90"/>
    </row>
    <row r="908" spans="1:5" ht="14.25">
      <c r="A908" s="86" t="s">
        <v>804</v>
      </c>
      <c r="B908" s="86"/>
      <c r="C908" s="86"/>
      <c r="D908" s="234"/>
      <c r="E908" s="86"/>
    </row>
    <row r="909" spans="1:5" ht="14.25">
      <c r="A909" s="90" t="s">
        <v>805</v>
      </c>
      <c r="B909" s="90"/>
      <c r="C909" s="90"/>
      <c r="D909" s="236"/>
      <c r="E909" s="90"/>
    </row>
    <row r="910" spans="1:5" ht="14.25">
      <c r="A910" s="90" t="s">
        <v>806</v>
      </c>
      <c r="B910" s="90"/>
      <c r="C910" s="90"/>
      <c r="D910" s="236"/>
      <c r="E910" s="90"/>
    </row>
    <row r="911" spans="1:5" ht="14.25">
      <c r="A911" s="86" t="s">
        <v>807</v>
      </c>
      <c r="B911" s="86">
        <f>SUM(B912:B913)</f>
        <v>3950</v>
      </c>
      <c r="C911" s="86">
        <f>SUM(C912:C913)</f>
        <v>12550</v>
      </c>
      <c r="D911" s="234">
        <f>C911/B911</f>
        <v>3.18</v>
      </c>
      <c r="E911" s="86"/>
    </row>
    <row r="912" spans="1:5" ht="14.25">
      <c r="A912" s="90" t="s">
        <v>808</v>
      </c>
      <c r="B912" s="90"/>
      <c r="C912" s="92"/>
      <c r="D912" s="236"/>
      <c r="E912" s="90"/>
    </row>
    <row r="913" spans="1:5" ht="14.25">
      <c r="A913" s="90" t="s">
        <v>1498</v>
      </c>
      <c r="B913" s="88">
        <v>3950</v>
      </c>
      <c r="C913" s="89">
        <v>12550</v>
      </c>
      <c r="D913" s="236">
        <f>C913/B913</f>
        <v>3.18</v>
      </c>
      <c r="E913" s="90"/>
    </row>
    <row r="914" spans="1:5" ht="14.25">
      <c r="A914" s="84" t="s">
        <v>1499</v>
      </c>
      <c r="B914" s="84">
        <f>SUM(B915,B938,B948,B958,B963,B970,B975)</f>
        <v>5066</v>
      </c>
      <c r="C914" s="84">
        <f>SUM(C915,C938,C948,C958,C963,C970,C975)</f>
        <v>5400</v>
      </c>
      <c r="D914" s="231">
        <f>C914/B914</f>
        <v>1.07</v>
      </c>
      <c r="E914" s="84"/>
    </row>
    <row r="915" spans="1:5" ht="14.25">
      <c r="A915" s="86" t="s">
        <v>809</v>
      </c>
      <c r="B915" s="86">
        <f>SUM(B916:B937)</f>
        <v>2460</v>
      </c>
      <c r="C915" s="86">
        <f>SUM(C916:C937)</f>
        <v>2398</v>
      </c>
      <c r="D915" s="234">
        <f>C915/B915</f>
        <v>0.97</v>
      </c>
      <c r="E915" s="86"/>
    </row>
    <row r="916" spans="1:5" ht="14.25">
      <c r="A916" s="90" t="s">
        <v>128</v>
      </c>
      <c r="B916" s="90"/>
      <c r="C916" s="92"/>
      <c r="D916" s="236"/>
      <c r="E916" s="90"/>
    </row>
    <row r="917" spans="1:5" ht="14.25">
      <c r="A917" s="90" t="s">
        <v>129</v>
      </c>
      <c r="B917" s="90"/>
      <c r="C917" s="92"/>
      <c r="D917" s="236"/>
      <c r="E917" s="90"/>
    </row>
    <row r="918" spans="1:5" ht="14.25">
      <c r="A918" s="90" t="s">
        <v>130</v>
      </c>
      <c r="B918" s="90"/>
      <c r="C918" s="92"/>
      <c r="D918" s="236"/>
      <c r="E918" s="90"/>
    </row>
    <row r="919" spans="1:5" ht="14.25">
      <c r="A919" s="90" t="s">
        <v>810</v>
      </c>
      <c r="B919" s="88">
        <v>754</v>
      </c>
      <c r="C919" s="89">
        <v>500</v>
      </c>
      <c r="D919" s="236">
        <f>C919/B919</f>
        <v>0.66</v>
      </c>
      <c r="E919" s="90"/>
    </row>
    <row r="920" spans="1:5" ht="14.25">
      <c r="A920" s="90" t="s">
        <v>811</v>
      </c>
      <c r="B920" s="88">
        <v>1532</v>
      </c>
      <c r="C920" s="89"/>
      <c r="D920" s="236"/>
      <c r="E920" s="90"/>
    </row>
    <row r="921" spans="1:5" ht="14.25">
      <c r="A921" s="90" t="s">
        <v>812</v>
      </c>
      <c r="B921" s="90"/>
      <c r="C921" s="92">
        <v>1500</v>
      </c>
      <c r="D921" s="236"/>
      <c r="E921" s="90"/>
    </row>
    <row r="922" spans="1:5" ht="14.25">
      <c r="A922" s="90" t="s">
        <v>813</v>
      </c>
      <c r="B922" s="90"/>
      <c r="C922" s="92"/>
      <c r="D922" s="236"/>
      <c r="E922" s="90"/>
    </row>
    <row r="923" spans="1:5" ht="14.25">
      <c r="A923" s="90" t="s">
        <v>814</v>
      </c>
      <c r="B923" s="90"/>
      <c r="C923" s="92"/>
      <c r="D923" s="236"/>
      <c r="E923" s="90"/>
    </row>
    <row r="924" spans="1:5" ht="14.25">
      <c r="A924" s="90" t="s">
        <v>815</v>
      </c>
      <c r="B924" s="90"/>
      <c r="C924" s="92"/>
      <c r="D924" s="236"/>
      <c r="E924" s="90"/>
    </row>
    <row r="925" spans="1:5" ht="14.25">
      <c r="A925" s="90" t="s">
        <v>816</v>
      </c>
      <c r="B925" s="90"/>
      <c r="C925" s="92"/>
      <c r="D925" s="236"/>
      <c r="E925" s="90"/>
    </row>
    <row r="926" spans="1:5" ht="14.25">
      <c r="A926" s="90" t="s">
        <v>817</v>
      </c>
      <c r="B926" s="90"/>
      <c r="C926" s="92"/>
      <c r="D926" s="236"/>
      <c r="E926" s="90"/>
    </row>
    <row r="927" spans="1:5" ht="14.25">
      <c r="A927" s="90" t="s">
        <v>818</v>
      </c>
      <c r="B927" s="90"/>
      <c r="C927" s="92"/>
      <c r="D927" s="236"/>
      <c r="E927" s="90"/>
    </row>
    <row r="928" spans="1:5" ht="14.25">
      <c r="A928" s="90" t="s">
        <v>819</v>
      </c>
      <c r="B928" s="90"/>
      <c r="C928" s="92"/>
      <c r="D928" s="236"/>
      <c r="E928" s="90"/>
    </row>
    <row r="929" spans="1:5" ht="14.25">
      <c r="A929" s="90" t="s">
        <v>820</v>
      </c>
      <c r="B929" s="90"/>
      <c r="C929" s="92"/>
      <c r="D929" s="236"/>
      <c r="E929" s="90"/>
    </row>
    <row r="930" spans="1:5" ht="14.25">
      <c r="A930" s="90" t="s">
        <v>821</v>
      </c>
      <c r="B930" s="90"/>
      <c r="C930" s="92"/>
      <c r="D930" s="236"/>
      <c r="E930" s="90"/>
    </row>
    <row r="931" spans="1:5" ht="14.25">
      <c r="A931" s="90" t="s">
        <v>822</v>
      </c>
      <c r="B931" s="90"/>
      <c r="C931" s="92"/>
      <c r="D931" s="236"/>
      <c r="E931" s="90"/>
    </row>
    <row r="932" spans="1:5" ht="14.25">
      <c r="A932" s="90" t="s">
        <v>823</v>
      </c>
      <c r="B932" s="90"/>
      <c r="C932" s="92"/>
      <c r="D932" s="236"/>
      <c r="E932" s="90"/>
    </row>
    <row r="933" spans="1:5" ht="14.25">
      <c r="A933" s="90" t="s">
        <v>824</v>
      </c>
      <c r="B933" s="90"/>
      <c r="C933" s="92"/>
      <c r="D933" s="236"/>
      <c r="E933" s="90"/>
    </row>
    <row r="934" spans="1:5" ht="14.25">
      <c r="A934" s="90" t="s">
        <v>825</v>
      </c>
      <c r="B934" s="90"/>
      <c r="C934" s="92"/>
      <c r="D934" s="236"/>
      <c r="E934" s="90"/>
    </row>
    <row r="935" spans="1:5" ht="14.25">
      <c r="A935" s="90" t="s">
        <v>826</v>
      </c>
      <c r="B935" s="90"/>
      <c r="C935" s="92"/>
      <c r="D935" s="236"/>
      <c r="E935" s="90"/>
    </row>
    <row r="936" spans="1:5" ht="14.25">
      <c r="A936" s="90" t="s">
        <v>827</v>
      </c>
      <c r="B936" s="90"/>
      <c r="C936" s="92"/>
      <c r="D936" s="236"/>
      <c r="E936" s="90"/>
    </row>
    <row r="937" spans="1:5" ht="14.25">
      <c r="A937" s="90" t="s">
        <v>828</v>
      </c>
      <c r="B937" s="88">
        <v>174</v>
      </c>
      <c r="C937" s="89">
        <v>398</v>
      </c>
      <c r="D937" s="236">
        <f>C937/B937</f>
        <v>2.29</v>
      </c>
      <c r="E937" s="90"/>
    </row>
    <row r="938" spans="1:5" ht="14.25">
      <c r="A938" s="86" t="s">
        <v>829</v>
      </c>
      <c r="B938" s="86">
        <f>SUM(B939:B947)</f>
        <v>26</v>
      </c>
      <c r="C938" s="86"/>
      <c r="D938" s="234"/>
      <c r="E938" s="86"/>
    </row>
    <row r="939" spans="1:5" ht="14.25">
      <c r="A939" s="90" t="s">
        <v>128</v>
      </c>
      <c r="B939" s="90"/>
      <c r="C939" s="90"/>
      <c r="D939" s="236"/>
      <c r="E939" s="90"/>
    </row>
    <row r="940" spans="1:5" ht="14.25">
      <c r="A940" s="90" t="s">
        <v>129</v>
      </c>
      <c r="B940" s="90"/>
      <c r="C940" s="90"/>
      <c r="D940" s="236"/>
      <c r="E940" s="90"/>
    </row>
    <row r="941" spans="1:5" ht="14.25">
      <c r="A941" s="90" t="s">
        <v>130</v>
      </c>
      <c r="B941" s="90"/>
      <c r="C941" s="90"/>
      <c r="D941" s="236"/>
      <c r="E941" s="90"/>
    </row>
    <row r="942" spans="1:5" ht="14.25">
      <c r="A942" s="90" t="s">
        <v>830</v>
      </c>
      <c r="B942" s="90"/>
      <c r="C942" s="90"/>
      <c r="D942" s="236"/>
      <c r="E942" s="90"/>
    </row>
    <row r="943" spans="1:5" ht="14.25">
      <c r="A943" s="90" t="s">
        <v>831</v>
      </c>
      <c r="B943" s="90"/>
      <c r="C943" s="90"/>
      <c r="D943" s="236"/>
      <c r="E943" s="90"/>
    </row>
    <row r="944" spans="1:5" ht="14.25">
      <c r="A944" s="90" t="s">
        <v>832</v>
      </c>
      <c r="B944" s="88">
        <v>26</v>
      </c>
      <c r="C944" s="90"/>
      <c r="D944" s="236"/>
      <c r="E944" s="90"/>
    </row>
    <row r="945" spans="1:5" ht="14.25">
      <c r="A945" s="90" t="s">
        <v>833</v>
      </c>
      <c r="B945" s="90"/>
      <c r="C945" s="90"/>
      <c r="D945" s="236"/>
      <c r="E945" s="90"/>
    </row>
    <row r="946" spans="1:5" ht="14.25">
      <c r="A946" s="90" t="s">
        <v>834</v>
      </c>
      <c r="B946" s="90"/>
      <c r="C946" s="90"/>
      <c r="D946" s="236"/>
      <c r="E946" s="90"/>
    </row>
    <row r="947" spans="1:5" ht="14.25">
      <c r="A947" s="90" t="s">
        <v>835</v>
      </c>
      <c r="B947" s="90"/>
      <c r="C947" s="90"/>
      <c r="D947" s="236"/>
      <c r="E947" s="90"/>
    </row>
    <row r="948" spans="1:5" ht="14.25">
      <c r="A948" s="86" t="s">
        <v>836</v>
      </c>
      <c r="B948" s="86"/>
      <c r="C948" s="86"/>
      <c r="D948" s="234"/>
      <c r="E948" s="86"/>
    </row>
    <row r="949" spans="1:5" ht="14.25">
      <c r="A949" s="90" t="s">
        <v>128</v>
      </c>
      <c r="B949" s="90"/>
      <c r="C949" s="90"/>
      <c r="D949" s="236"/>
      <c r="E949" s="90"/>
    </row>
    <row r="950" spans="1:5" ht="14.25">
      <c r="A950" s="90" t="s">
        <v>129</v>
      </c>
      <c r="B950" s="90"/>
      <c r="C950" s="90"/>
      <c r="D950" s="236"/>
      <c r="E950" s="90"/>
    </row>
    <row r="951" spans="1:5" ht="14.25">
      <c r="A951" s="90" t="s">
        <v>130</v>
      </c>
      <c r="B951" s="90"/>
      <c r="C951" s="90"/>
      <c r="D951" s="236"/>
      <c r="E951" s="90"/>
    </row>
    <row r="952" spans="1:5" ht="14.25">
      <c r="A952" s="90" t="s">
        <v>837</v>
      </c>
      <c r="B952" s="90"/>
      <c r="C952" s="90"/>
      <c r="D952" s="236"/>
      <c r="E952" s="90"/>
    </row>
    <row r="953" spans="1:5" ht="14.25">
      <c r="A953" s="90" t="s">
        <v>838</v>
      </c>
      <c r="B953" s="90"/>
      <c r="C953" s="90"/>
      <c r="D953" s="236"/>
      <c r="E953" s="90"/>
    </row>
    <row r="954" spans="1:5" ht="14.25">
      <c r="A954" s="90" t="s">
        <v>839</v>
      </c>
      <c r="B954" s="90"/>
      <c r="C954" s="90"/>
      <c r="D954" s="236"/>
      <c r="E954" s="90"/>
    </row>
    <row r="955" spans="1:5" ht="14.25">
      <c r="A955" s="90" t="s">
        <v>840</v>
      </c>
      <c r="B955" s="90"/>
      <c r="C955" s="90"/>
      <c r="D955" s="236"/>
      <c r="E955" s="90"/>
    </row>
    <row r="956" spans="1:5" ht="14.25">
      <c r="A956" s="90" t="s">
        <v>841</v>
      </c>
      <c r="B956" s="90"/>
      <c r="C956" s="90"/>
      <c r="D956" s="236"/>
      <c r="E956" s="90"/>
    </row>
    <row r="957" spans="1:5" ht="14.25">
      <c r="A957" s="90" t="s">
        <v>842</v>
      </c>
      <c r="B957" s="90"/>
      <c r="C957" s="90"/>
      <c r="D957" s="236"/>
      <c r="E957" s="90"/>
    </row>
    <row r="958" spans="1:5" ht="14.25">
      <c r="A958" s="86" t="s">
        <v>843</v>
      </c>
      <c r="B958" s="86">
        <f>SUM(B959:B962)</f>
        <v>397</v>
      </c>
      <c r="C958" s="86">
        <f>SUM(C959:C962)</f>
        <v>397</v>
      </c>
      <c r="D958" s="234">
        <f>C958/B958</f>
        <v>1</v>
      </c>
      <c r="E958" s="86"/>
    </row>
    <row r="959" spans="1:5" ht="14.25">
      <c r="A959" s="90" t="s">
        <v>844</v>
      </c>
      <c r="B959" s="90"/>
      <c r="C959" s="92"/>
      <c r="D959" s="236"/>
      <c r="E959" s="90"/>
    </row>
    <row r="960" spans="1:5" ht="14.25">
      <c r="A960" s="90" t="s">
        <v>845</v>
      </c>
      <c r="B960" s="88">
        <v>168</v>
      </c>
      <c r="C960" s="89">
        <v>168</v>
      </c>
      <c r="D960" s="236">
        <f>C960/B960</f>
        <v>1</v>
      </c>
      <c r="E960" s="90"/>
    </row>
    <row r="961" spans="1:5" ht="14.25">
      <c r="A961" s="90" t="s">
        <v>846</v>
      </c>
      <c r="B961" s="88">
        <v>185</v>
      </c>
      <c r="C961" s="89">
        <v>185</v>
      </c>
      <c r="D961" s="236">
        <f>C961/B961</f>
        <v>1</v>
      </c>
      <c r="E961" s="90"/>
    </row>
    <row r="962" spans="1:5" ht="14.25">
      <c r="A962" s="90" t="s">
        <v>847</v>
      </c>
      <c r="B962" s="88">
        <v>44</v>
      </c>
      <c r="C962" s="89">
        <v>44</v>
      </c>
      <c r="D962" s="236">
        <f>C962/B962</f>
        <v>1</v>
      </c>
      <c r="E962" s="90"/>
    </row>
    <row r="963" spans="1:5" ht="14.25">
      <c r="A963" s="86" t="s">
        <v>848</v>
      </c>
      <c r="B963" s="86"/>
      <c r="C963" s="86"/>
      <c r="D963" s="234"/>
      <c r="E963" s="86"/>
    </row>
    <row r="964" spans="1:5" ht="14.25">
      <c r="A964" s="90" t="s">
        <v>128</v>
      </c>
      <c r="B964" s="90"/>
      <c r="C964" s="90"/>
      <c r="D964" s="236"/>
      <c r="E964" s="90"/>
    </row>
    <row r="965" spans="1:5" ht="14.25">
      <c r="A965" s="90" t="s">
        <v>129</v>
      </c>
      <c r="B965" s="90"/>
      <c r="C965" s="90"/>
      <c r="D965" s="236"/>
      <c r="E965" s="90"/>
    </row>
    <row r="966" spans="1:5" ht="14.25">
      <c r="A966" s="90" t="s">
        <v>130</v>
      </c>
      <c r="B966" s="90"/>
      <c r="C966" s="90"/>
      <c r="D966" s="236"/>
      <c r="E966" s="90"/>
    </row>
    <row r="967" spans="1:5" ht="14.25">
      <c r="A967" s="90" t="s">
        <v>834</v>
      </c>
      <c r="B967" s="90"/>
      <c r="C967" s="90"/>
      <c r="D967" s="236"/>
      <c r="E967" s="90"/>
    </row>
    <row r="968" spans="1:5" ht="14.25">
      <c r="A968" s="90" t="s">
        <v>849</v>
      </c>
      <c r="B968" s="90"/>
      <c r="C968" s="90"/>
      <c r="D968" s="236"/>
      <c r="E968" s="90"/>
    </row>
    <row r="969" spans="1:5" ht="14.25">
      <c r="A969" s="90" t="s">
        <v>850</v>
      </c>
      <c r="B969" s="90"/>
      <c r="C969" s="90"/>
      <c r="D969" s="236"/>
      <c r="E969" s="90"/>
    </row>
    <row r="970" spans="1:5" ht="14.25">
      <c r="A970" s="86" t="s">
        <v>851</v>
      </c>
      <c r="B970" s="86">
        <f>SUM(B971:B974)</f>
        <v>1620</v>
      </c>
      <c r="C970" s="86">
        <f>SUM(C971:C974)</f>
        <v>2605</v>
      </c>
      <c r="D970" s="234">
        <f>C970/B970</f>
        <v>1.61</v>
      </c>
      <c r="E970" s="86"/>
    </row>
    <row r="971" spans="1:5" ht="14.25">
      <c r="A971" s="90" t="s">
        <v>852</v>
      </c>
      <c r="B971" s="90"/>
      <c r="C971" s="92">
        <v>2189</v>
      </c>
      <c r="D971" s="236"/>
      <c r="E971" s="90"/>
    </row>
    <row r="972" spans="1:5" ht="14.25">
      <c r="A972" s="90" t="s">
        <v>853</v>
      </c>
      <c r="B972" s="88">
        <v>1620</v>
      </c>
      <c r="C972" s="89">
        <v>416</v>
      </c>
      <c r="D972" s="236">
        <f>C972/B972</f>
        <v>0.26</v>
      </c>
      <c r="E972" s="90"/>
    </row>
    <row r="973" spans="1:5" ht="14.25">
      <c r="A973" s="90" t="s">
        <v>854</v>
      </c>
      <c r="B973" s="90"/>
      <c r="C973" s="92"/>
      <c r="D973" s="236"/>
      <c r="E973" s="90"/>
    </row>
    <row r="974" spans="1:5" ht="14.25">
      <c r="A974" s="90" t="s">
        <v>855</v>
      </c>
      <c r="B974" s="90"/>
      <c r="C974" s="92"/>
      <c r="D974" s="236"/>
      <c r="E974" s="90"/>
    </row>
    <row r="975" spans="1:5" ht="14.25">
      <c r="A975" s="86" t="s">
        <v>856</v>
      </c>
      <c r="B975" s="86">
        <f>SUM(B976:B977)</f>
        <v>563</v>
      </c>
      <c r="C975" s="86"/>
      <c r="D975" s="234"/>
      <c r="E975" s="86"/>
    </row>
    <row r="976" spans="1:5" ht="14.25">
      <c r="A976" s="90" t="s">
        <v>857</v>
      </c>
      <c r="B976" s="88">
        <v>195</v>
      </c>
      <c r="C976" s="90"/>
      <c r="D976" s="236"/>
      <c r="E976" s="90"/>
    </row>
    <row r="977" spans="1:5" ht="14.25">
      <c r="A977" s="90" t="s">
        <v>1500</v>
      </c>
      <c r="B977" s="88">
        <v>368</v>
      </c>
      <c r="C977" s="90"/>
      <c r="D977" s="236"/>
      <c r="E977" s="90"/>
    </row>
    <row r="978" spans="1:5" ht="14.25">
      <c r="A978" s="84" t="s">
        <v>858</v>
      </c>
      <c r="B978" s="84">
        <f>SUM(B979,B989,B1005,B1010,B1024,B1031,B1038)</f>
        <v>5877</v>
      </c>
      <c r="C978" s="84">
        <f>SUM(C979,C989,C1005,C1010,C1024,C1031,C1038)</f>
        <v>1764</v>
      </c>
      <c r="D978" s="231">
        <f>C978/B978</f>
        <v>0.3</v>
      </c>
      <c r="E978" s="84"/>
    </row>
    <row r="979" spans="1:5" ht="14.25">
      <c r="A979" s="86" t="s">
        <v>859</v>
      </c>
      <c r="B979" s="86"/>
      <c r="C979" s="86"/>
      <c r="D979" s="234"/>
      <c r="E979" s="86"/>
    </row>
    <row r="980" spans="1:5" ht="14.25">
      <c r="A980" s="90" t="s">
        <v>128</v>
      </c>
      <c r="B980" s="90"/>
      <c r="C980" s="90"/>
      <c r="D980" s="236"/>
      <c r="E980" s="90"/>
    </row>
    <row r="981" spans="1:5" ht="14.25">
      <c r="A981" s="90" t="s">
        <v>129</v>
      </c>
      <c r="B981" s="90"/>
      <c r="C981" s="90"/>
      <c r="D981" s="236"/>
      <c r="E981" s="90"/>
    </row>
    <row r="982" spans="1:5" ht="14.25">
      <c r="A982" s="90" t="s">
        <v>130</v>
      </c>
      <c r="B982" s="90"/>
      <c r="C982" s="90"/>
      <c r="D982" s="236"/>
      <c r="E982" s="90"/>
    </row>
    <row r="983" spans="1:5" ht="14.25">
      <c r="A983" s="90" t="s">
        <v>860</v>
      </c>
      <c r="B983" s="90"/>
      <c r="C983" s="90"/>
      <c r="D983" s="236"/>
      <c r="E983" s="90"/>
    </row>
    <row r="984" spans="1:5" ht="14.25">
      <c r="A984" s="90" t="s">
        <v>861</v>
      </c>
      <c r="B984" s="90"/>
      <c r="C984" s="90"/>
      <c r="D984" s="236"/>
      <c r="E984" s="90"/>
    </row>
    <row r="985" spans="1:5" ht="14.25">
      <c r="A985" s="90" t="s">
        <v>862</v>
      </c>
      <c r="B985" s="90"/>
      <c r="C985" s="90"/>
      <c r="D985" s="236"/>
      <c r="E985" s="90"/>
    </row>
    <row r="986" spans="1:5" ht="14.25">
      <c r="A986" s="90" t="s">
        <v>863</v>
      </c>
      <c r="B986" s="90"/>
      <c r="C986" s="90"/>
      <c r="D986" s="236"/>
      <c r="E986" s="90"/>
    </row>
    <row r="987" spans="1:5" ht="14.25">
      <c r="A987" s="90" t="s">
        <v>864</v>
      </c>
      <c r="B987" s="90"/>
      <c r="C987" s="90"/>
      <c r="D987" s="236"/>
      <c r="E987" s="90"/>
    </row>
    <row r="988" spans="1:5" ht="14.25">
      <c r="A988" s="90" t="s">
        <v>865</v>
      </c>
      <c r="B988" s="90"/>
      <c r="C988" s="90"/>
      <c r="D988" s="236"/>
      <c r="E988" s="90"/>
    </row>
    <row r="989" spans="1:5" ht="14.25">
      <c r="A989" s="86" t="s">
        <v>866</v>
      </c>
      <c r="B989" s="86"/>
      <c r="C989" s="86"/>
      <c r="D989" s="234"/>
      <c r="E989" s="86"/>
    </row>
    <row r="990" spans="1:5" ht="14.25">
      <c r="A990" s="90" t="s">
        <v>128</v>
      </c>
      <c r="B990" s="90"/>
      <c r="C990" s="90"/>
      <c r="D990" s="236"/>
      <c r="E990" s="90"/>
    </row>
    <row r="991" spans="1:5" ht="14.25">
      <c r="A991" s="90" t="s">
        <v>129</v>
      </c>
      <c r="B991" s="90"/>
      <c r="C991" s="90"/>
      <c r="D991" s="236"/>
      <c r="E991" s="90"/>
    </row>
    <row r="992" spans="1:5" ht="14.25">
      <c r="A992" s="90" t="s">
        <v>130</v>
      </c>
      <c r="B992" s="90"/>
      <c r="C992" s="90"/>
      <c r="D992" s="236"/>
      <c r="E992" s="90"/>
    </row>
    <row r="993" spans="1:5" ht="14.25">
      <c r="A993" s="90" t="s">
        <v>867</v>
      </c>
      <c r="B993" s="90"/>
      <c r="C993" s="90"/>
      <c r="D993" s="236"/>
      <c r="E993" s="90"/>
    </row>
    <row r="994" spans="1:5" ht="14.25">
      <c r="A994" s="90" t="s">
        <v>868</v>
      </c>
      <c r="B994" s="90"/>
      <c r="C994" s="90"/>
      <c r="D994" s="236"/>
      <c r="E994" s="90"/>
    </row>
    <row r="995" spans="1:5" ht="14.25">
      <c r="A995" s="90" t="s">
        <v>869</v>
      </c>
      <c r="B995" s="90"/>
      <c r="C995" s="90"/>
      <c r="D995" s="236"/>
      <c r="E995" s="90"/>
    </row>
    <row r="996" spans="1:5" ht="14.25">
      <c r="A996" s="90" t="s">
        <v>870</v>
      </c>
      <c r="B996" s="90"/>
      <c r="C996" s="90"/>
      <c r="D996" s="236"/>
      <c r="E996" s="90"/>
    </row>
    <row r="997" spans="1:5" ht="14.25">
      <c r="A997" s="90" t="s">
        <v>871</v>
      </c>
      <c r="B997" s="90"/>
      <c r="C997" s="90"/>
      <c r="D997" s="236"/>
      <c r="E997" s="90"/>
    </row>
    <row r="998" spans="1:5" ht="14.25">
      <c r="A998" s="90" t="s">
        <v>872</v>
      </c>
      <c r="B998" s="90"/>
      <c r="C998" s="90"/>
      <c r="D998" s="236"/>
      <c r="E998" s="90"/>
    </row>
    <row r="999" spans="1:5" ht="14.25">
      <c r="A999" s="90" t="s">
        <v>873</v>
      </c>
      <c r="B999" s="90"/>
      <c r="C999" s="90"/>
      <c r="D999" s="236"/>
      <c r="E999" s="90"/>
    </row>
    <row r="1000" spans="1:5" ht="14.25">
      <c r="A1000" s="90" t="s">
        <v>874</v>
      </c>
      <c r="B1000" s="90"/>
      <c r="C1000" s="90"/>
      <c r="D1000" s="236"/>
      <c r="E1000" s="90"/>
    </row>
    <row r="1001" spans="1:5" ht="14.25">
      <c r="A1001" s="90" t="s">
        <v>875</v>
      </c>
      <c r="B1001" s="90"/>
      <c r="C1001" s="90"/>
      <c r="D1001" s="236"/>
      <c r="E1001" s="90"/>
    </row>
    <row r="1002" spans="1:5" ht="14.25">
      <c r="A1002" s="90" t="s">
        <v>876</v>
      </c>
      <c r="B1002" s="90"/>
      <c r="C1002" s="90"/>
      <c r="D1002" s="236"/>
      <c r="E1002" s="90"/>
    </row>
    <row r="1003" spans="1:5" ht="14.25">
      <c r="A1003" s="90" t="s">
        <v>877</v>
      </c>
      <c r="B1003" s="90"/>
      <c r="C1003" s="90"/>
      <c r="D1003" s="236"/>
      <c r="E1003" s="90"/>
    </row>
    <row r="1004" spans="1:5" ht="14.25">
      <c r="A1004" s="90" t="s">
        <v>878</v>
      </c>
      <c r="B1004" s="90"/>
      <c r="C1004" s="90"/>
      <c r="D1004" s="236"/>
      <c r="E1004" s="90"/>
    </row>
    <row r="1005" spans="1:5" ht="14.25">
      <c r="A1005" s="86" t="s">
        <v>879</v>
      </c>
      <c r="B1005" s="86"/>
      <c r="C1005" s="86"/>
      <c r="D1005" s="234"/>
      <c r="E1005" s="86"/>
    </row>
    <row r="1006" spans="1:5" ht="14.25">
      <c r="A1006" s="90" t="s">
        <v>128</v>
      </c>
      <c r="B1006" s="90"/>
      <c r="C1006" s="90"/>
      <c r="D1006" s="236"/>
      <c r="E1006" s="90"/>
    </row>
    <row r="1007" spans="1:5" ht="14.25">
      <c r="A1007" s="90" t="s">
        <v>129</v>
      </c>
      <c r="B1007" s="90"/>
      <c r="C1007" s="90"/>
      <c r="D1007" s="236"/>
      <c r="E1007" s="90"/>
    </row>
    <row r="1008" spans="1:5" ht="14.25">
      <c r="A1008" s="90" t="s">
        <v>130</v>
      </c>
      <c r="B1008" s="90"/>
      <c r="C1008" s="90"/>
      <c r="D1008" s="236"/>
      <c r="E1008" s="90"/>
    </row>
    <row r="1009" spans="1:5" ht="14.25">
      <c r="A1009" s="90" t="s">
        <v>880</v>
      </c>
      <c r="B1009" s="90"/>
      <c r="C1009" s="90"/>
      <c r="D1009" s="236"/>
      <c r="E1009" s="90"/>
    </row>
    <row r="1010" spans="1:5" ht="14.25">
      <c r="A1010" s="86" t="s">
        <v>881</v>
      </c>
      <c r="B1010" s="86">
        <f>SUM(B1011:B1023)</f>
        <v>268</v>
      </c>
      <c r="C1010" s="86">
        <f>SUM(C1011:C1023)</f>
        <v>244</v>
      </c>
      <c r="D1010" s="234">
        <f>C1010/B1010</f>
        <v>0.91</v>
      </c>
      <c r="E1010" s="86"/>
    </row>
    <row r="1011" spans="1:5" ht="14.25">
      <c r="A1011" s="90" t="s">
        <v>128</v>
      </c>
      <c r="B1011" s="88">
        <v>200</v>
      </c>
      <c r="C1011" s="89">
        <v>194</v>
      </c>
      <c r="D1011" s="236">
        <f>C1011/B1011</f>
        <v>0.97</v>
      </c>
      <c r="E1011" s="90"/>
    </row>
    <row r="1012" spans="1:5" ht="14.25">
      <c r="A1012" s="90" t="s">
        <v>129</v>
      </c>
      <c r="B1012" s="88">
        <v>20</v>
      </c>
      <c r="C1012" s="89">
        <v>10</v>
      </c>
      <c r="D1012" s="236">
        <f>C1012/B1012</f>
        <v>0.5</v>
      </c>
      <c r="E1012" s="90"/>
    </row>
    <row r="1013" spans="1:5" ht="14.25">
      <c r="A1013" s="90" t="s">
        <v>130</v>
      </c>
      <c r="B1013" s="90"/>
      <c r="C1013" s="92"/>
      <c r="D1013" s="236"/>
      <c r="E1013" s="90"/>
    </row>
    <row r="1014" spans="1:5" ht="14.25">
      <c r="A1014" s="90" t="s">
        <v>882</v>
      </c>
      <c r="B1014" s="90">
        <v>4</v>
      </c>
      <c r="C1014" s="92">
        <v>5</v>
      </c>
      <c r="D1014" s="236">
        <f>C1014/B1014</f>
        <v>1.25</v>
      </c>
      <c r="E1014" s="90"/>
    </row>
    <row r="1015" spans="1:5" ht="14.25">
      <c r="A1015" s="90" t="s">
        <v>883</v>
      </c>
      <c r="B1015" s="90">
        <v>4</v>
      </c>
      <c r="C1015" s="89">
        <v>5</v>
      </c>
      <c r="D1015" s="236">
        <f>C1015/B1015</f>
        <v>1.25</v>
      </c>
      <c r="E1015" s="90"/>
    </row>
    <row r="1016" spans="1:5" ht="14.25">
      <c r="A1016" s="90" t="s">
        <v>884</v>
      </c>
      <c r="B1016" s="90"/>
      <c r="C1016" s="92"/>
      <c r="D1016" s="236"/>
      <c r="E1016" s="90"/>
    </row>
    <row r="1017" spans="1:5" ht="14.25">
      <c r="A1017" s="90" t="s">
        <v>885</v>
      </c>
      <c r="B1017" s="90"/>
      <c r="C1017" s="92"/>
      <c r="D1017" s="236"/>
      <c r="E1017" s="90"/>
    </row>
    <row r="1018" spans="1:5" ht="14.25">
      <c r="A1018" s="90" t="s">
        <v>886</v>
      </c>
      <c r="B1018" s="90"/>
      <c r="C1018" s="92"/>
      <c r="D1018" s="236"/>
      <c r="E1018" s="90"/>
    </row>
    <row r="1019" spans="1:5" ht="14.25">
      <c r="A1019" s="90" t="s">
        <v>887</v>
      </c>
      <c r="B1019" s="90"/>
      <c r="C1019" s="92"/>
      <c r="D1019" s="236"/>
      <c r="E1019" s="90"/>
    </row>
    <row r="1020" spans="1:5" ht="14.25">
      <c r="A1020" s="90" t="s">
        <v>888</v>
      </c>
      <c r="B1020" s="90"/>
      <c r="C1020" s="92"/>
      <c r="D1020" s="236"/>
      <c r="E1020" s="90"/>
    </row>
    <row r="1021" spans="1:5" ht="14.25">
      <c r="A1021" s="90" t="s">
        <v>834</v>
      </c>
      <c r="B1021" s="90"/>
      <c r="C1021" s="92"/>
      <c r="D1021" s="236"/>
      <c r="E1021" s="90"/>
    </row>
    <row r="1022" spans="1:5" ht="14.25">
      <c r="A1022" s="90" t="s">
        <v>889</v>
      </c>
      <c r="B1022" s="90"/>
      <c r="C1022" s="92"/>
      <c r="D1022" s="236"/>
      <c r="E1022" s="90"/>
    </row>
    <row r="1023" spans="1:5" ht="14.25">
      <c r="A1023" s="90" t="s">
        <v>890</v>
      </c>
      <c r="B1023" s="90">
        <v>40</v>
      </c>
      <c r="C1023" s="89">
        <v>30</v>
      </c>
      <c r="D1023" s="236">
        <f>C1023/B1023</f>
        <v>0.75</v>
      </c>
      <c r="E1023" s="90"/>
    </row>
    <row r="1024" spans="1:5" ht="14.25">
      <c r="A1024" s="86" t="s">
        <v>891</v>
      </c>
      <c r="B1024" s="86">
        <f>SUM(B1025:B1030)</f>
        <v>20</v>
      </c>
      <c r="C1024" s="86">
        <f>SUM(C1025:C1030)</f>
        <v>20</v>
      </c>
      <c r="D1024" s="234">
        <f>C1024/B1024</f>
        <v>1</v>
      </c>
      <c r="E1024" s="86"/>
    </row>
    <row r="1025" spans="1:5" ht="14.25">
      <c r="A1025" s="90" t="s">
        <v>128</v>
      </c>
      <c r="B1025" s="90"/>
      <c r="C1025" s="92"/>
      <c r="D1025" s="236"/>
      <c r="E1025" s="90"/>
    </row>
    <row r="1026" spans="1:5" ht="14.25">
      <c r="A1026" s="90" t="s">
        <v>129</v>
      </c>
      <c r="B1026" s="90"/>
      <c r="C1026" s="92"/>
      <c r="D1026" s="236"/>
      <c r="E1026" s="90"/>
    </row>
    <row r="1027" spans="1:5" ht="14.25">
      <c r="A1027" s="90" t="s">
        <v>130</v>
      </c>
      <c r="B1027" s="90"/>
      <c r="C1027" s="92"/>
      <c r="D1027" s="236"/>
      <c r="E1027" s="90"/>
    </row>
    <row r="1028" spans="1:5" ht="14.25">
      <c r="A1028" s="90" t="s">
        <v>892</v>
      </c>
      <c r="B1028" s="90"/>
      <c r="C1028" s="92"/>
      <c r="D1028" s="236"/>
      <c r="E1028" s="90"/>
    </row>
    <row r="1029" spans="1:5" ht="14.25">
      <c r="A1029" s="90" t="s">
        <v>893</v>
      </c>
      <c r="B1029" s="90"/>
      <c r="C1029" s="92"/>
      <c r="D1029" s="236"/>
      <c r="E1029" s="90"/>
    </row>
    <row r="1030" spans="1:5" ht="14.25">
      <c r="A1030" s="90" t="s">
        <v>894</v>
      </c>
      <c r="B1030" s="90">
        <v>20</v>
      </c>
      <c r="C1030" s="89">
        <v>20</v>
      </c>
      <c r="D1030" s="236">
        <f>C1030/B1030</f>
        <v>1</v>
      </c>
      <c r="E1030" s="90"/>
    </row>
    <row r="1031" spans="1:5" ht="14.25">
      <c r="A1031" s="86" t="s">
        <v>895</v>
      </c>
      <c r="B1031" s="86">
        <f>SUM(B1032:B1037)</f>
        <v>5589</v>
      </c>
      <c r="C1031" s="86">
        <f>SUM(C1032:C1037)</f>
        <v>1500</v>
      </c>
      <c r="D1031" s="234">
        <f>C1031/B1031</f>
        <v>0.27</v>
      </c>
      <c r="E1031" s="86"/>
    </row>
    <row r="1032" spans="1:5" ht="14.25">
      <c r="A1032" s="90" t="s">
        <v>128</v>
      </c>
      <c r="B1032" s="90"/>
      <c r="C1032" s="92"/>
      <c r="D1032" s="236"/>
      <c r="E1032" s="90"/>
    </row>
    <row r="1033" spans="1:5" ht="14.25">
      <c r="A1033" s="90" t="s">
        <v>129</v>
      </c>
      <c r="B1033" s="90"/>
      <c r="C1033" s="92"/>
      <c r="D1033" s="236"/>
      <c r="E1033" s="90"/>
    </row>
    <row r="1034" spans="1:5" ht="14.25">
      <c r="A1034" s="90" t="s">
        <v>130</v>
      </c>
      <c r="B1034" s="90"/>
      <c r="C1034" s="92"/>
      <c r="D1034" s="236"/>
      <c r="E1034" s="90"/>
    </row>
    <row r="1035" spans="1:5" ht="14.25">
      <c r="A1035" s="90" t="s">
        <v>896</v>
      </c>
      <c r="B1035" s="90"/>
      <c r="C1035" s="92"/>
      <c r="D1035" s="236"/>
      <c r="E1035" s="90"/>
    </row>
    <row r="1036" spans="1:5" ht="14.25">
      <c r="A1036" s="90" t="s">
        <v>897</v>
      </c>
      <c r="B1036" s="88">
        <v>739</v>
      </c>
      <c r="C1036" s="89"/>
      <c r="D1036" s="236"/>
      <c r="E1036" s="90"/>
    </row>
    <row r="1037" spans="1:5" ht="14.25">
      <c r="A1037" s="90" t="s">
        <v>898</v>
      </c>
      <c r="B1037" s="88">
        <v>4850</v>
      </c>
      <c r="C1037" s="89">
        <v>1500</v>
      </c>
      <c r="D1037" s="236">
        <f>C1037/B1037</f>
        <v>0.31</v>
      </c>
      <c r="E1037" s="90"/>
    </row>
    <row r="1038" spans="1:5" ht="14.25">
      <c r="A1038" s="86" t="s">
        <v>899</v>
      </c>
      <c r="B1038" s="86"/>
      <c r="C1038" s="86"/>
      <c r="D1038" s="234"/>
      <c r="E1038" s="86"/>
    </row>
    <row r="1039" spans="1:5" ht="14.25">
      <c r="A1039" s="90" t="s">
        <v>900</v>
      </c>
      <c r="B1039" s="90"/>
      <c r="C1039" s="90"/>
      <c r="D1039" s="236"/>
      <c r="E1039" s="90"/>
    </row>
    <row r="1040" spans="1:5" ht="14.25">
      <c r="A1040" s="90" t="s">
        <v>901</v>
      </c>
      <c r="B1040" s="90"/>
      <c r="C1040" s="90"/>
      <c r="D1040" s="236"/>
      <c r="E1040" s="90"/>
    </row>
    <row r="1041" spans="1:5" ht="14.25">
      <c r="A1041" s="90" t="s">
        <v>902</v>
      </c>
      <c r="B1041" s="90"/>
      <c r="C1041" s="90"/>
      <c r="D1041" s="236"/>
      <c r="E1041" s="90"/>
    </row>
    <row r="1042" spans="1:5" ht="14.25">
      <c r="A1042" s="90" t="s">
        <v>903</v>
      </c>
      <c r="B1042" s="90"/>
      <c r="C1042" s="90"/>
      <c r="D1042" s="236"/>
      <c r="E1042" s="90"/>
    </row>
    <row r="1043" spans="1:5" ht="14.25">
      <c r="A1043" s="90" t="s">
        <v>904</v>
      </c>
      <c r="B1043" s="90"/>
      <c r="C1043" s="90"/>
      <c r="D1043" s="236"/>
      <c r="E1043" s="90"/>
    </row>
    <row r="1044" spans="1:5" ht="14.25">
      <c r="A1044" s="84" t="s">
        <v>1502</v>
      </c>
      <c r="B1044" s="84">
        <f>SUM(B1045,B1055,B1061)</f>
        <v>7793</v>
      </c>
      <c r="C1044" s="84">
        <f>SUM(C1045,C1055,C1061)</f>
        <v>958</v>
      </c>
      <c r="D1044" s="231">
        <f>C1044/B1044</f>
        <v>0.12</v>
      </c>
      <c r="E1044" s="84"/>
    </row>
    <row r="1045" spans="1:5" ht="14.25">
      <c r="A1045" s="86" t="s">
        <v>905</v>
      </c>
      <c r="B1045" s="86">
        <f>SUM(B1046:B1054)</f>
        <v>8088</v>
      </c>
      <c r="C1045" s="86">
        <f>SUM(C1046:C1054)</f>
        <v>917</v>
      </c>
      <c r="D1045" s="234">
        <f>C1045/B1045</f>
        <v>0.11</v>
      </c>
      <c r="E1045" s="86"/>
    </row>
    <row r="1046" spans="1:5" ht="14.25">
      <c r="A1046" s="90" t="s">
        <v>128</v>
      </c>
      <c r="B1046" s="90"/>
      <c r="C1046" s="92"/>
      <c r="D1046" s="236"/>
      <c r="E1046" s="90"/>
    </row>
    <row r="1047" spans="1:5" ht="14.25">
      <c r="A1047" s="90" t="s">
        <v>129</v>
      </c>
      <c r="B1047" s="90"/>
      <c r="C1047" s="92"/>
      <c r="D1047" s="236"/>
      <c r="E1047" s="90"/>
    </row>
    <row r="1048" spans="1:5" ht="14.25">
      <c r="A1048" s="90" t="s">
        <v>130</v>
      </c>
      <c r="B1048" s="90"/>
      <c r="C1048" s="92"/>
      <c r="D1048" s="236"/>
      <c r="E1048" s="90"/>
    </row>
    <row r="1049" spans="1:5" ht="14.25">
      <c r="A1049" s="90" t="s">
        <v>906</v>
      </c>
      <c r="B1049" s="90"/>
      <c r="C1049" s="92"/>
      <c r="D1049" s="236"/>
      <c r="E1049" s="90"/>
    </row>
    <row r="1050" spans="1:5" ht="14.25">
      <c r="A1050" s="90" t="s">
        <v>907</v>
      </c>
      <c r="B1050" s="90"/>
      <c r="C1050" s="92"/>
      <c r="D1050" s="236"/>
      <c r="E1050" s="90"/>
    </row>
    <row r="1051" spans="1:5" ht="14.25">
      <c r="A1051" s="90" t="s">
        <v>908</v>
      </c>
      <c r="B1051" s="90"/>
      <c r="C1051" s="92"/>
      <c r="D1051" s="236"/>
      <c r="E1051" s="90"/>
    </row>
    <row r="1052" spans="1:5" ht="14.25">
      <c r="A1052" s="90" t="s">
        <v>909</v>
      </c>
      <c r="B1052" s="88">
        <v>7830</v>
      </c>
      <c r="C1052" s="89"/>
      <c r="D1052" s="236"/>
      <c r="E1052" s="90"/>
    </row>
    <row r="1053" spans="1:5" ht="14.25">
      <c r="A1053" s="90" t="s">
        <v>137</v>
      </c>
      <c r="B1053" s="88">
        <v>68</v>
      </c>
      <c r="C1053" s="89">
        <v>57</v>
      </c>
      <c r="D1053" s="236">
        <f>C1053/B1053</f>
        <v>0.84</v>
      </c>
      <c r="E1053" s="90"/>
    </row>
    <row r="1054" spans="1:5" ht="14.25">
      <c r="A1054" s="90" t="s">
        <v>910</v>
      </c>
      <c r="B1054" s="88">
        <v>190</v>
      </c>
      <c r="C1054" s="89">
        <v>860</v>
      </c>
      <c r="D1054" s="236">
        <f>C1054/B1054</f>
        <v>4.53</v>
      </c>
      <c r="E1054" s="90"/>
    </row>
    <row r="1055" spans="1:5" ht="14.25">
      <c r="A1055" s="86" t="s">
        <v>911</v>
      </c>
      <c r="B1055" s="86"/>
      <c r="C1055" s="86"/>
      <c r="D1055" s="234"/>
      <c r="E1055" s="86"/>
    </row>
    <row r="1056" spans="1:5" ht="14.25">
      <c r="A1056" s="90" t="s">
        <v>128</v>
      </c>
      <c r="B1056" s="90"/>
      <c r="C1056" s="90"/>
      <c r="D1056" s="236"/>
      <c r="E1056" s="90"/>
    </row>
    <row r="1057" spans="1:5" ht="14.25">
      <c r="A1057" s="90" t="s">
        <v>129</v>
      </c>
      <c r="B1057" s="90"/>
      <c r="C1057" s="90"/>
      <c r="D1057" s="236"/>
      <c r="E1057" s="90"/>
    </row>
    <row r="1058" spans="1:5" ht="14.25">
      <c r="A1058" s="90" t="s">
        <v>130</v>
      </c>
      <c r="B1058" s="90"/>
      <c r="C1058" s="90"/>
      <c r="D1058" s="236"/>
      <c r="E1058" s="90"/>
    </row>
    <row r="1059" spans="1:5" ht="14.25">
      <c r="A1059" s="90" t="s">
        <v>912</v>
      </c>
      <c r="B1059" s="90"/>
      <c r="C1059" s="90"/>
      <c r="D1059" s="236"/>
      <c r="E1059" s="90"/>
    </row>
    <row r="1060" spans="1:5" ht="14.25">
      <c r="A1060" s="90" t="s">
        <v>913</v>
      </c>
      <c r="B1060" s="90"/>
      <c r="C1060" s="90"/>
      <c r="D1060" s="236"/>
      <c r="E1060" s="90"/>
    </row>
    <row r="1061" spans="1:5" ht="14.25">
      <c r="A1061" s="86" t="s">
        <v>914</v>
      </c>
      <c r="B1061" s="86">
        <f>SUM(B1062:B1063)</f>
        <v>-295</v>
      </c>
      <c r="C1061" s="86">
        <f>SUM(C1062:C1063)</f>
        <v>41</v>
      </c>
      <c r="D1061" s="234">
        <f>C1061/B1061</f>
        <v>-0.14</v>
      </c>
      <c r="E1061" s="86"/>
    </row>
    <row r="1062" spans="1:5" ht="14.25">
      <c r="A1062" s="90" t="s">
        <v>915</v>
      </c>
      <c r="B1062" s="90"/>
      <c r="C1062" s="90"/>
      <c r="D1062" s="236"/>
      <c r="E1062" s="90"/>
    </row>
    <row r="1063" spans="1:5" ht="14.25">
      <c r="A1063" s="21" t="s">
        <v>199</v>
      </c>
      <c r="B1063" s="21">
        <v>-295</v>
      </c>
      <c r="C1063" s="21">
        <v>41</v>
      </c>
      <c r="D1063" s="231">
        <f>C1063/B1063</f>
        <v>-0.14</v>
      </c>
      <c r="E1063" s="21"/>
    </row>
    <row r="1064" spans="1:5" ht="14.25">
      <c r="A1064" s="84" t="s">
        <v>1503</v>
      </c>
      <c r="B1064" s="84"/>
      <c r="C1064" s="84"/>
      <c r="D1064" s="231"/>
      <c r="E1064" s="84"/>
    </row>
    <row r="1065" spans="1:5" ht="14.25">
      <c r="A1065" s="86" t="s">
        <v>916</v>
      </c>
      <c r="B1065" s="86"/>
      <c r="C1065" s="86"/>
      <c r="D1065" s="234"/>
      <c r="E1065" s="86"/>
    </row>
    <row r="1066" spans="1:5" ht="14.25">
      <c r="A1066" s="90" t="s">
        <v>128</v>
      </c>
      <c r="B1066" s="90"/>
      <c r="C1066" s="90"/>
      <c r="D1066" s="236"/>
      <c r="E1066" s="90"/>
    </row>
    <row r="1067" spans="1:5" ht="14.25">
      <c r="A1067" s="90" t="s">
        <v>129</v>
      </c>
      <c r="B1067" s="90"/>
      <c r="C1067" s="90"/>
      <c r="D1067" s="236"/>
      <c r="E1067" s="90"/>
    </row>
    <row r="1068" spans="1:5" ht="14.25">
      <c r="A1068" s="90" t="s">
        <v>130</v>
      </c>
      <c r="B1068" s="90"/>
      <c r="C1068" s="90"/>
      <c r="D1068" s="236"/>
      <c r="E1068" s="90"/>
    </row>
    <row r="1069" spans="1:5" ht="14.25">
      <c r="A1069" s="90" t="s">
        <v>917</v>
      </c>
      <c r="B1069" s="90"/>
      <c r="C1069" s="90"/>
      <c r="D1069" s="236"/>
      <c r="E1069" s="90"/>
    </row>
    <row r="1070" spans="1:5" ht="14.25">
      <c r="A1070" s="90" t="s">
        <v>137</v>
      </c>
      <c r="B1070" s="90"/>
      <c r="C1070" s="90"/>
      <c r="D1070" s="236"/>
      <c r="E1070" s="90"/>
    </row>
    <row r="1071" spans="1:5" ht="14.25">
      <c r="A1071" s="90" t="s">
        <v>918</v>
      </c>
      <c r="B1071" s="90"/>
      <c r="C1071" s="90"/>
      <c r="D1071" s="236"/>
      <c r="E1071" s="90"/>
    </row>
    <row r="1072" spans="1:5" ht="14.25">
      <c r="A1072" s="86" t="s">
        <v>919</v>
      </c>
      <c r="B1072" s="86"/>
      <c r="C1072" s="86"/>
      <c r="D1072" s="234"/>
      <c r="E1072" s="86"/>
    </row>
    <row r="1073" spans="1:5" ht="14.25">
      <c r="A1073" s="90" t="s">
        <v>920</v>
      </c>
      <c r="B1073" s="90"/>
      <c r="C1073" s="90"/>
      <c r="D1073" s="236"/>
      <c r="E1073" s="90"/>
    </row>
    <row r="1074" spans="1:5" ht="14.25">
      <c r="A1074" s="90" t="s">
        <v>921</v>
      </c>
      <c r="B1074" s="90"/>
      <c r="C1074" s="90"/>
      <c r="D1074" s="236"/>
      <c r="E1074" s="90"/>
    </row>
    <row r="1075" spans="1:5" ht="14.25">
      <c r="A1075" s="90" t="s">
        <v>922</v>
      </c>
      <c r="B1075" s="90"/>
      <c r="C1075" s="90"/>
      <c r="D1075" s="236"/>
      <c r="E1075" s="90"/>
    </row>
    <row r="1076" spans="1:5" ht="14.25">
      <c r="A1076" s="90" t="s">
        <v>923</v>
      </c>
      <c r="B1076" s="90"/>
      <c r="C1076" s="90"/>
      <c r="D1076" s="236"/>
      <c r="E1076" s="90"/>
    </row>
    <row r="1077" spans="1:5" ht="14.25">
      <c r="A1077" s="90" t="s">
        <v>924</v>
      </c>
      <c r="B1077" s="90"/>
      <c r="C1077" s="90"/>
      <c r="D1077" s="236"/>
      <c r="E1077" s="90"/>
    </row>
    <row r="1078" spans="1:5" ht="14.25">
      <c r="A1078" s="86" t="s">
        <v>925</v>
      </c>
      <c r="B1078" s="86"/>
      <c r="C1078" s="86"/>
      <c r="D1078" s="234"/>
      <c r="E1078" s="86"/>
    </row>
    <row r="1079" spans="1:5" ht="14.25">
      <c r="A1079" s="84" t="s">
        <v>1504</v>
      </c>
      <c r="B1079" s="84"/>
      <c r="C1079" s="84"/>
      <c r="D1079" s="231"/>
      <c r="E1079" s="84"/>
    </row>
    <row r="1080" spans="1:5" ht="14.25">
      <c r="A1080" s="90" t="s">
        <v>926</v>
      </c>
      <c r="B1080" s="90"/>
      <c r="C1080" s="90"/>
      <c r="D1080" s="236"/>
      <c r="E1080" s="90"/>
    </row>
    <row r="1081" spans="1:5" ht="14.25">
      <c r="A1081" s="90" t="s">
        <v>927</v>
      </c>
      <c r="B1081" s="90"/>
      <c r="C1081" s="90"/>
      <c r="D1081" s="236"/>
      <c r="E1081" s="90"/>
    </row>
    <row r="1082" spans="1:5" ht="14.25">
      <c r="A1082" s="90" t="s">
        <v>928</v>
      </c>
      <c r="B1082" s="90"/>
      <c r="C1082" s="90"/>
      <c r="D1082" s="236"/>
      <c r="E1082" s="90"/>
    </row>
    <row r="1083" spans="1:5" ht="14.25">
      <c r="A1083" s="90" t="s">
        <v>929</v>
      </c>
      <c r="B1083" s="90"/>
      <c r="C1083" s="90"/>
      <c r="D1083" s="236"/>
      <c r="E1083" s="90"/>
    </row>
    <row r="1084" spans="1:5" ht="14.25">
      <c r="A1084" s="90" t="s">
        <v>930</v>
      </c>
      <c r="B1084" s="90"/>
      <c r="C1084" s="90"/>
      <c r="D1084" s="236"/>
      <c r="E1084" s="90"/>
    </row>
    <row r="1085" spans="1:5" ht="14.25">
      <c r="A1085" s="90" t="s">
        <v>931</v>
      </c>
      <c r="B1085" s="90"/>
      <c r="C1085" s="90"/>
      <c r="D1085" s="236"/>
      <c r="E1085" s="90"/>
    </row>
    <row r="1086" spans="1:5" ht="14.25">
      <c r="A1086" s="90" t="s">
        <v>932</v>
      </c>
      <c r="B1086" s="90"/>
      <c r="C1086" s="90"/>
      <c r="D1086" s="236"/>
      <c r="E1086" s="90"/>
    </row>
    <row r="1087" spans="1:5" ht="14.25">
      <c r="A1087" s="90" t="s">
        <v>933</v>
      </c>
      <c r="B1087" s="90"/>
      <c r="C1087" s="90"/>
      <c r="D1087" s="236"/>
      <c r="E1087" s="90"/>
    </row>
    <row r="1088" spans="1:5" ht="14.25">
      <c r="A1088" s="90" t="s">
        <v>934</v>
      </c>
      <c r="B1088" s="90"/>
      <c r="C1088" s="90"/>
      <c r="D1088" s="236"/>
      <c r="E1088" s="90"/>
    </row>
    <row r="1089" spans="1:5" ht="14.25">
      <c r="A1089" s="84" t="s">
        <v>1511</v>
      </c>
      <c r="B1089" s="84">
        <f>SUM(B1090,B1117,B1132)</f>
        <v>4111</v>
      </c>
      <c r="C1089" s="84">
        <f>SUM(C1090,C1117,C1132)</f>
        <v>3726</v>
      </c>
      <c r="D1089" s="231">
        <f>C1089/B1089</f>
        <v>0.91</v>
      </c>
      <c r="E1089" s="84"/>
    </row>
    <row r="1090" spans="1:5" ht="14.25">
      <c r="A1090" s="86" t="s">
        <v>935</v>
      </c>
      <c r="B1090" s="86">
        <f>SUM(B1091:B1116)</f>
        <v>4047</v>
      </c>
      <c r="C1090" s="86">
        <f>SUM(C1091:C1116)</f>
        <v>3681</v>
      </c>
      <c r="D1090" s="234">
        <f>C1090/B1090</f>
        <v>0.91</v>
      </c>
      <c r="E1090" s="86"/>
    </row>
    <row r="1091" spans="1:5" ht="14.25">
      <c r="A1091" s="90" t="s">
        <v>128</v>
      </c>
      <c r="B1091" s="88">
        <v>34</v>
      </c>
      <c r="C1091" s="90">
        <v>11</v>
      </c>
      <c r="D1091" s="236">
        <f>C1091/B1091</f>
        <v>0.32</v>
      </c>
      <c r="E1091" s="90"/>
    </row>
    <row r="1092" spans="1:5" ht="14.25">
      <c r="A1092" s="90" t="s">
        <v>129</v>
      </c>
      <c r="B1092" s="88">
        <v>75</v>
      </c>
      <c r="C1092" s="90">
        <v>20</v>
      </c>
      <c r="D1092" s="236">
        <f>C1092/B1092</f>
        <v>0.27</v>
      </c>
      <c r="E1092" s="90"/>
    </row>
    <row r="1093" spans="1:5" ht="14.25">
      <c r="A1093" s="90" t="s">
        <v>130</v>
      </c>
      <c r="B1093" s="90"/>
      <c r="C1093" s="90"/>
      <c r="D1093" s="236"/>
      <c r="E1093" s="90"/>
    </row>
    <row r="1094" spans="1:5" ht="14.25">
      <c r="A1094" s="90" t="s">
        <v>936</v>
      </c>
      <c r="B1094" s="90">
        <v>15</v>
      </c>
      <c r="C1094" s="90">
        <v>291</v>
      </c>
      <c r="D1094" s="236">
        <f>C1094/B1094</f>
        <v>19.4</v>
      </c>
      <c r="E1094" s="90"/>
    </row>
    <row r="1095" spans="1:5" ht="14.25">
      <c r="A1095" s="90" t="s">
        <v>937</v>
      </c>
      <c r="B1095" s="90"/>
      <c r="C1095" s="90">
        <v>5</v>
      </c>
      <c r="D1095" s="236"/>
      <c r="E1095" s="90"/>
    </row>
    <row r="1096" spans="1:5" ht="14.25">
      <c r="A1096" s="90" t="s">
        <v>938</v>
      </c>
      <c r="B1096" s="90"/>
      <c r="C1096" s="90"/>
      <c r="D1096" s="236"/>
      <c r="E1096" s="90"/>
    </row>
    <row r="1097" spans="1:5" ht="14.25">
      <c r="A1097" s="90" t="s">
        <v>939</v>
      </c>
      <c r="B1097" s="90">
        <v>17</v>
      </c>
      <c r="C1097" s="90"/>
      <c r="D1097" s="236"/>
      <c r="E1097" s="90"/>
    </row>
    <row r="1098" spans="1:5" ht="14.25">
      <c r="A1098" s="90" t="s">
        <v>940</v>
      </c>
      <c r="B1098" s="90">
        <v>87</v>
      </c>
      <c r="C1098" s="90">
        <v>67</v>
      </c>
      <c r="D1098" s="236">
        <f>C1098/B1098</f>
        <v>0.77</v>
      </c>
      <c r="E1098" s="90"/>
    </row>
    <row r="1099" spans="1:5" ht="14.25">
      <c r="A1099" s="90" t="s">
        <v>941</v>
      </c>
      <c r="B1099" s="90"/>
      <c r="C1099" s="90"/>
      <c r="D1099" s="236"/>
      <c r="E1099" s="90"/>
    </row>
    <row r="1100" spans="1:5" ht="14.25">
      <c r="A1100" s="90" t="s">
        <v>942</v>
      </c>
      <c r="B1100" s="90"/>
      <c r="C1100" s="90"/>
      <c r="D1100" s="236"/>
      <c r="E1100" s="90"/>
    </row>
    <row r="1101" spans="1:5" ht="14.25">
      <c r="A1101" s="90" t="s">
        <v>943</v>
      </c>
      <c r="B1101" s="90"/>
      <c r="C1101" s="90"/>
      <c r="D1101" s="236"/>
      <c r="E1101" s="90"/>
    </row>
    <row r="1102" spans="1:5" ht="14.25">
      <c r="A1102" s="90" t="s">
        <v>944</v>
      </c>
      <c r="B1102" s="90"/>
      <c r="C1102" s="90"/>
      <c r="D1102" s="236"/>
      <c r="E1102" s="90"/>
    </row>
    <row r="1103" spans="1:5" ht="14.25">
      <c r="A1103" s="90" t="s">
        <v>945</v>
      </c>
      <c r="B1103" s="90"/>
      <c r="C1103" s="90"/>
      <c r="D1103" s="236"/>
      <c r="E1103" s="90"/>
    </row>
    <row r="1104" spans="1:5" ht="14.25">
      <c r="A1104" s="90" t="s">
        <v>946</v>
      </c>
      <c r="B1104" s="90"/>
      <c r="C1104" s="90"/>
      <c r="D1104" s="236"/>
      <c r="E1104" s="90"/>
    </row>
    <row r="1105" spans="1:5" ht="14.25">
      <c r="A1105" s="90" t="s">
        <v>947</v>
      </c>
      <c r="B1105" s="90"/>
      <c r="C1105" s="90"/>
      <c r="D1105" s="236"/>
      <c r="E1105" s="90"/>
    </row>
    <row r="1106" spans="1:5" ht="14.25">
      <c r="A1106" s="90" t="s">
        <v>948</v>
      </c>
      <c r="B1106" s="90"/>
      <c r="C1106" s="90"/>
      <c r="D1106" s="236"/>
      <c r="E1106" s="90"/>
    </row>
    <row r="1107" spans="1:5" ht="14.25">
      <c r="A1107" s="90" t="s">
        <v>949</v>
      </c>
      <c r="B1107" s="90"/>
      <c r="C1107" s="90"/>
      <c r="D1107" s="236"/>
      <c r="E1107" s="90"/>
    </row>
    <row r="1108" spans="1:5" ht="14.25">
      <c r="A1108" s="90" t="s">
        <v>950</v>
      </c>
      <c r="B1108" s="90"/>
      <c r="C1108" s="90"/>
      <c r="D1108" s="236"/>
      <c r="E1108" s="90"/>
    </row>
    <row r="1109" spans="1:5" ht="14.25">
      <c r="A1109" s="90" t="s">
        <v>951</v>
      </c>
      <c r="B1109" s="90"/>
      <c r="C1109" s="90"/>
      <c r="D1109" s="236"/>
      <c r="E1109" s="90"/>
    </row>
    <row r="1110" spans="1:5" ht="14.25">
      <c r="A1110" s="90" t="s">
        <v>952</v>
      </c>
      <c r="B1110" s="90"/>
      <c r="C1110" s="90"/>
      <c r="D1110" s="236"/>
      <c r="E1110" s="90"/>
    </row>
    <row r="1111" spans="1:5" ht="14.25">
      <c r="A1111" s="90" t="s">
        <v>953</v>
      </c>
      <c r="B1111" s="90"/>
      <c r="C1111" s="90"/>
      <c r="D1111" s="236"/>
      <c r="E1111" s="90"/>
    </row>
    <row r="1112" spans="1:5" ht="14.25">
      <c r="A1112" s="90" t="s">
        <v>954</v>
      </c>
      <c r="B1112" s="90"/>
      <c r="C1112" s="90"/>
      <c r="D1112" s="236"/>
      <c r="E1112" s="90"/>
    </row>
    <row r="1113" spans="1:5" ht="14.25">
      <c r="A1113" s="90" t="s">
        <v>955</v>
      </c>
      <c r="B1113" s="90"/>
      <c r="C1113" s="90"/>
      <c r="D1113" s="236"/>
      <c r="E1113" s="90"/>
    </row>
    <row r="1114" spans="1:5" ht="14.25">
      <c r="A1114" s="90" t="s">
        <v>956</v>
      </c>
      <c r="B1114" s="90"/>
      <c r="C1114" s="90"/>
      <c r="D1114" s="236"/>
      <c r="E1114" s="90"/>
    </row>
    <row r="1115" spans="1:5" ht="14.25">
      <c r="A1115" s="90" t="s">
        <v>137</v>
      </c>
      <c r="B1115" s="88">
        <v>3141</v>
      </c>
      <c r="C1115" s="90">
        <v>3277</v>
      </c>
      <c r="D1115" s="236">
        <f>C1115/B1115</f>
        <v>1.04</v>
      </c>
      <c r="E1115" s="90"/>
    </row>
    <row r="1116" spans="1:5" ht="14.25">
      <c r="A1116" s="90" t="s">
        <v>957</v>
      </c>
      <c r="B1116" s="88">
        <v>678</v>
      </c>
      <c r="C1116" s="90">
        <v>10</v>
      </c>
      <c r="D1116" s="236">
        <f>C1116/B1116</f>
        <v>0.01</v>
      </c>
      <c r="E1116" s="90"/>
    </row>
    <row r="1117" spans="1:5" ht="14.25">
      <c r="A1117" s="86" t="s">
        <v>958</v>
      </c>
      <c r="B1117" s="86">
        <f>SUM(B1118:B1131)</f>
        <v>64</v>
      </c>
      <c r="C1117" s="86">
        <f>SUM(C1118:C1131)</f>
        <v>45</v>
      </c>
      <c r="D1117" s="234">
        <f>C1117/B1117</f>
        <v>0.7</v>
      </c>
      <c r="E1117" s="86"/>
    </row>
    <row r="1118" spans="1:5" ht="14.25">
      <c r="A1118" s="90" t="s">
        <v>128</v>
      </c>
      <c r="B1118" s="90"/>
      <c r="C1118" s="90"/>
      <c r="D1118" s="236"/>
      <c r="E1118" s="90"/>
    </row>
    <row r="1119" spans="1:5" ht="14.25">
      <c r="A1119" s="90" t="s">
        <v>129</v>
      </c>
      <c r="B1119" s="90"/>
      <c r="C1119" s="90"/>
      <c r="D1119" s="236"/>
      <c r="E1119" s="90"/>
    </row>
    <row r="1120" spans="1:5" ht="14.25">
      <c r="A1120" s="90" t="s">
        <v>130</v>
      </c>
      <c r="B1120" s="90"/>
      <c r="C1120" s="90"/>
      <c r="D1120" s="236"/>
      <c r="E1120" s="90"/>
    </row>
    <row r="1121" spans="1:5" ht="14.25">
      <c r="A1121" s="90" t="s">
        <v>959</v>
      </c>
      <c r="B1121" s="90">
        <v>44</v>
      </c>
      <c r="C1121" s="89">
        <v>45</v>
      </c>
      <c r="D1121" s="236">
        <f>C1121/B1121</f>
        <v>1.02</v>
      </c>
      <c r="E1121" s="90"/>
    </row>
    <row r="1122" spans="1:5" ht="14.25">
      <c r="A1122" s="90" t="s">
        <v>960</v>
      </c>
      <c r="B1122" s="90"/>
      <c r="C1122" s="90"/>
      <c r="D1122" s="236"/>
      <c r="E1122" s="90"/>
    </row>
    <row r="1123" spans="1:5" ht="14.25">
      <c r="A1123" s="90" t="s">
        <v>961</v>
      </c>
      <c r="B1123" s="90"/>
      <c r="C1123" s="90"/>
      <c r="D1123" s="236"/>
      <c r="E1123" s="90"/>
    </row>
    <row r="1124" spans="1:5" ht="14.25">
      <c r="A1124" s="90" t="s">
        <v>962</v>
      </c>
      <c r="B1124" s="90"/>
      <c r="C1124" s="90"/>
      <c r="D1124" s="236"/>
      <c r="E1124" s="90"/>
    </row>
    <row r="1125" spans="1:5" ht="14.25">
      <c r="A1125" s="90" t="s">
        <v>963</v>
      </c>
      <c r="B1125" s="90"/>
      <c r="C1125" s="90"/>
      <c r="D1125" s="236"/>
      <c r="E1125" s="90"/>
    </row>
    <row r="1126" spans="1:5" ht="14.25">
      <c r="A1126" s="90" t="s">
        <v>964</v>
      </c>
      <c r="B1126" s="90"/>
      <c r="C1126" s="90"/>
      <c r="D1126" s="236"/>
      <c r="E1126" s="90"/>
    </row>
    <row r="1127" spans="1:5" ht="14.25">
      <c r="A1127" s="90" t="s">
        <v>965</v>
      </c>
      <c r="B1127" s="90"/>
      <c r="C1127" s="90"/>
      <c r="D1127" s="236"/>
      <c r="E1127" s="90"/>
    </row>
    <row r="1128" spans="1:5" ht="14.25">
      <c r="A1128" s="90" t="s">
        <v>966</v>
      </c>
      <c r="B1128" s="90"/>
      <c r="C1128" s="90"/>
      <c r="D1128" s="236"/>
      <c r="E1128" s="90"/>
    </row>
    <row r="1129" spans="1:5" ht="14.25">
      <c r="A1129" s="90" t="s">
        <v>967</v>
      </c>
      <c r="B1129" s="90"/>
      <c r="C1129" s="90"/>
      <c r="D1129" s="236"/>
      <c r="E1129" s="90"/>
    </row>
    <row r="1130" spans="1:5" ht="14.25">
      <c r="A1130" s="90" t="s">
        <v>968</v>
      </c>
      <c r="B1130" s="90"/>
      <c r="C1130" s="90"/>
      <c r="D1130" s="236"/>
      <c r="E1130" s="90"/>
    </row>
    <row r="1131" spans="1:5" ht="14.25">
      <c r="A1131" s="90" t="s">
        <v>969</v>
      </c>
      <c r="B1131" s="90">
        <v>20</v>
      </c>
      <c r="C1131" s="90"/>
      <c r="D1131" s="236"/>
      <c r="E1131" s="90"/>
    </row>
    <row r="1132" spans="1:5" ht="14.25">
      <c r="A1132" s="86" t="s">
        <v>970</v>
      </c>
      <c r="B1132" s="86"/>
      <c r="C1132" s="86"/>
      <c r="D1132" s="234"/>
      <c r="E1132" s="86"/>
    </row>
    <row r="1133" spans="1:5" ht="14.25">
      <c r="A1133" s="84" t="s">
        <v>1512</v>
      </c>
      <c r="B1133" s="84">
        <f>SUM(B1134,B1145,B1149)</f>
        <v>44450</v>
      </c>
      <c r="C1133" s="84">
        <f>SUM(C1134,C1145,C1149)</f>
        <v>23983</v>
      </c>
      <c r="D1133" s="231">
        <f>C1133/B1133</f>
        <v>0.54</v>
      </c>
      <c r="E1133" s="84"/>
    </row>
    <row r="1134" spans="1:5" ht="14.25">
      <c r="A1134" s="86" t="s">
        <v>971</v>
      </c>
      <c r="B1134" s="86">
        <f>SUM(B1135:B1144)</f>
        <v>37363</v>
      </c>
      <c r="C1134" s="86">
        <f>SUM(C1135:C1144)</f>
        <v>17050</v>
      </c>
      <c r="D1134" s="234">
        <f>C1134/B1134</f>
        <v>0.46</v>
      </c>
      <c r="E1134" s="86"/>
    </row>
    <row r="1135" spans="1:5" ht="14.25">
      <c r="A1135" s="90" t="s">
        <v>972</v>
      </c>
      <c r="B1135" s="90"/>
      <c r="C1135" s="92"/>
      <c r="D1135" s="236"/>
      <c r="E1135" s="90"/>
    </row>
    <row r="1136" spans="1:5" ht="14.25">
      <c r="A1136" s="90" t="s">
        <v>973</v>
      </c>
      <c r="B1136" s="90"/>
      <c r="C1136" s="92"/>
      <c r="D1136" s="236"/>
      <c r="E1136" s="90"/>
    </row>
    <row r="1137" spans="1:5" ht="14.25">
      <c r="A1137" s="90" t="s">
        <v>974</v>
      </c>
      <c r="B1137" s="90">
        <v>9805</v>
      </c>
      <c r="C1137" s="89">
        <v>12727</v>
      </c>
      <c r="D1137" s="236">
        <f>C1137/B1137</f>
        <v>1.3</v>
      </c>
      <c r="E1137" s="90"/>
    </row>
    <row r="1138" spans="1:5" ht="14.25">
      <c r="A1138" s="90" t="s">
        <v>975</v>
      </c>
      <c r="B1138" s="90"/>
      <c r="C1138" s="92"/>
      <c r="D1138" s="236"/>
      <c r="E1138" s="90"/>
    </row>
    <row r="1139" spans="1:5" ht="14.25">
      <c r="A1139" s="90" t="s">
        <v>976</v>
      </c>
      <c r="B1139" s="90">
        <v>12303</v>
      </c>
      <c r="C1139" s="89">
        <v>3770</v>
      </c>
      <c r="D1139" s="236">
        <f>C1139/B1139</f>
        <v>0.31</v>
      </c>
      <c r="E1139" s="90"/>
    </row>
    <row r="1140" spans="1:5" ht="14.25">
      <c r="A1140" s="90" t="s">
        <v>977</v>
      </c>
      <c r="B1140" s="90">
        <v>36</v>
      </c>
      <c r="C1140" s="89"/>
      <c r="D1140" s="236"/>
      <c r="E1140" s="90"/>
    </row>
    <row r="1141" spans="1:5" ht="14.25">
      <c r="A1141" s="90" t="s">
        <v>978</v>
      </c>
      <c r="B1141" s="90">
        <v>4035</v>
      </c>
      <c r="C1141" s="89">
        <v>462</v>
      </c>
      <c r="D1141" s="236">
        <f>C1141/B1141</f>
        <v>0.11</v>
      </c>
      <c r="E1141" s="90"/>
    </row>
    <row r="1142" spans="1:5" ht="14.25">
      <c r="A1142" s="90" t="s">
        <v>979</v>
      </c>
      <c r="B1142" s="90"/>
      <c r="C1142" s="89">
        <v>66</v>
      </c>
      <c r="D1142" s="236"/>
      <c r="E1142" s="90"/>
    </row>
    <row r="1143" spans="1:5" ht="14.25">
      <c r="A1143" s="90" t="s">
        <v>980</v>
      </c>
      <c r="B1143" s="90"/>
      <c r="C1143" s="90"/>
      <c r="D1143" s="236"/>
      <c r="E1143" s="90"/>
    </row>
    <row r="1144" spans="1:5" ht="14.25">
      <c r="A1144" s="90" t="s">
        <v>981</v>
      </c>
      <c r="B1144" s="90">
        <v>11184</v>
      </c>
      <c r="C1144" s="90">
        <v>25</v>
      </c>
      <c r="D1144" s="236"/>
      <c r="E1144" s="90"/>
    </row>
    <row r="1145" spans="1:5" ht="14.25">
      <c r="A1145" s="86" t="s">
        <v>982</v>
      </c>
      <c r="B1145" s="86">
        <f>SUM(B1146:B1148)</f>
        <v>7087</v>
      </c>
      <c r="C1145" s="86">
        <f>SUM(C1146:C1148)</f>
        <v>6933</v>
      </c>
      <c r="D1145" s="234">
        <f>C1145/B1145</f>
        <v>0.98</v>
      </c>
      <c r="E1145" s="86"/>
    </row>
    <row r="1146" spans="1:5" ht="14.25">
      <c r="A1146" s="90" t="s">
        <v>983</v>
      </c>
      <c r="B1146" s="88">
        <v>7087</v>
      </c>
      <c r="C1146" s="89">
        <v>6933</v>
      </c>
      <c r="D1146" s="236">
        <f>C1146/B1146</f>
        <v>0.98</v>
      </c>
      <c r="E1146" s="90"/>
    </row>
    <row r="1147" spans="1:5" ht="14.25">
      <c r="A1147" s="90" t="s">
        <v>984</v>
      </c>
      <c r="B1147" s="90"/>
      <c r="C1147" s="90"/>
      <c r="D1147" s="236"/>
      <c r="E1147" s="90"/>
    </row>
    <row r="1148" spans="1:5" ht="14.25">
      <c r="A1148" s="90" t="s">
        <v>985</v>
      </c>
      <c r="B1148" s="90"/>
      <c r="C1148" s="90"/>
      <c r="D1148" s="236"/>
      <c r="E1148" s="90"/>
    </row>
    <row r="1149" spans="1:5" ht="14.25">
      <c r="A1149" s="86" t="s">
        <v>986</v>
      </c>
      <c r="B1149" s="86"/>
      <c r="C1149" s="86"/>
      <c r="D1149" s="234"/>
      <c r="E1149" s="86"/>
    </row>
    <row r="1150" spans="1:5" ht="14.25">
      <c r="A1150" s="90" t="s">
        <v>987</v>
      </c>
      <c r="B1150" s="90"/>
      <c r="C1150" s="90"/>
      <c r="D1150" s="236"/>
      <c r="E1150" s="90"/>
    </row>
    <row r="1151" spans="1:5" ht="14.25">
      <c r="A1151" s="90" t="s">
        <v>988</v>
      </c>
      <c r="B1151" s="90"/>
      <c r="C1151" s="90"/>
      <c r="D1151" s="236"/>
      <c r="E1151" s="90"/>
    </row>
    <row r="1152" spans="1:5" ht="14.25">
      <c r="A1152" s="90" t="s">
        <v>989</v>
      </c>
      <c r="B1152" s="90"/>
      <c r="C1152" s="90"/>
      <c r="D1152" s="236"/>
      <c r="E1152" s="90"/>
    </row>
    <row r="1153" spans="1:5" ht="14.25">
      <c r="A1153" s="84" t="s">
        <v>1513</v>
      </c>
      <c r="B1153" s="84">
        <f>SUM(B1154,B1169,B1183,B1188,B1194)</f>
        <v>534</v>
      </c>
      <c r="C1153" s="84">
        <f>SUM(C1154,C1169,C1183,C1188,C1194)</f>
        <v>82</v>
      </c>
      <c r="D1153" s="231">
        <f>C1153/B1153</f>
        <v>0.15</v>
      </c>
      <c r="E1153" s="84"/>
    </row>
    <row r="1154" spans="1:5" ht="14.25">
      <c r="A1154" s="86" t="s">
        <v>990</v>
      </c>
      <c r="B1154" s="86">
        <f>SUM(B1155:B1168)</f>
        <v>534</v>
      </c>
      <c r="C1154" s="86">
        <f>SUM(C1155:C1168)</f>
        <v>82</v>
      </c>
      <c r="D1154" s="234">
        <f>C1154/B1154</f>
        <v>0.15</v>
      </c>
      <c r="E1154" s="86"/>
    </row>
    <row r="1155" spans="1:5" ht="14.25">
      <c r="A1155" s="90" t="s">
        <v>128</v>
      </c>
      <c r="B1155" s="90"/>
      <c r="C1155" s="90"/>
      <c r="D1155" s="236"/>
      <c r="E1155" s="90"/>
    </row>
    <row r="1156" spans="1:5" ht="14.25">
      <c r="A1156" s="90" t="s">
        <v>129</v>
      </c>
      <c r="B1156" s="90"/>
      <c r="C1156" s="90"/>
      <c r="D1156" s="236"/>
      <c r="E1156" s="90"/>
    </row>
    <row r="1157" spans="1:5" ht="14.25">
      <c r="A1157" s="90" t="s">
        <v>130</v>
      </c>
      <c r="B1157" s="90"/>
      <c r="C1157" s="90"/>
      <c r="D1157" s="236"/>
      <c r="E1157" s="90"/>
    </row>
    <row r="1158" spans="1:5" ht="14.25">
      <c r="A1158" s="90" t="s">
        <v>991</v>
      </c>
      <c r="B1158" s="90"/>
      <c r="C1158" s="90"/>
      <c r="D1158" s="236"/>
      <c r="E1158" s="90"/>
    </row>
    <row r="1159" spans="1:5" ht="14.25">
      <c r="A1159" s="90" t="s">
        <v>992</v>
      </c>
      <c r="B1159" s="90"/>
      <c r="C1159" s="90"/>
      <c r="D1159" s="236"/>
      <c r="E1159" s="90"/>
    </row>
    <row r="1160" spans="1:5" ht="14.25">
      <c r="A1160" s="90" t="s">
        <v>993</v>
      </c>
      <c r="B1160" s="90"/>
      <c r="C1160" s="90"/>
      <c r="D1160" s="236"/>
      <c r="E1160" s="90"/>
    </row>
    <row r="1161" spans="1:5" ht="14.25">
      <c r="A1161" s="90" t="s">
        <v>994</v>
      </c>
      <c r="B1161" s="90"/>
      <c r="C1161" s="90"/>
      <c r="D1161" s="236"/>
      <c r="E1161" s="90"/>
    </row>
    <row r="1162" spans="1:5" ht="14.25">
      <c r="A1162" s="90" t="s">
        <v>995</v>
      </c>
      <c r="B1162" s="90"/>
      <c r="C1162" s="90"/>
      <c r="D1162" s="236"/>
      <c r="E1162" s="90"/>
    </row>
    <row r="1163" spans="1:5" ht="14.25">
      <c r="A1163" s="90" t="s">
        <v>996</v>
      </c>
      <c r="B1163" s="90"/>
      <c r="C1163" s="90"/>
      <c r="D1163" s="236"/>
      <c r="E1163" s="90"/>
    </row>
    <row r="1164" spans="1:5" ht="14.25">
      <c r="A1164" s="90" t="s">
        <v>997</v>
      </c>
      <c r="B1164" s="90"/>
      <c r="C1164" s="90"/>
      <c r="D1164" s="236"/>
      <c r="E1164" s="90"/>
    </row>
    <row r="1165" spans="1:5" ht="14.25">
      <c r="A1165" s="90" t="s">
        <v>998</v>
      </c>
      <c r="B1165" s="90"/>
      <c r="C1165" s="90"/>
      <c r="D1165" s="236"/>
      <c r="E1165" s="90"/>
    </row>
    <row r="1166" spans="1:5" ht="14.25">
      <c r="A1166" s="90" t="s">
        <v>999</v>
      </c>
      <c r="B1166" s="90"/>
      <c r="C1166" s="90"/>
      <c r="D1166" s="236"/>
      <c r="E1166" s="90"/>
    </row>
    <row r="1167" spans="1:5" ht="14.25">
      <c r="A1167" s="90" t="s">
        <v>137</v>
      </c>
      <c r="B1167" s="88">
        <v>7</v>
      </c>
      <c r="C1167" s="90"/>
      <c r="D1167" s="236"/>
      <c r="E1167" s="90"/>
    </row>
    <row r="1168" spans="1:5" ht="14.25">
      <c r="A1168" s="90" t="s">
        <v>1000</v>
      </c>
      <c r="B1168" s="88">
        <v>527</v>
      </c>
      <c r="C1168" s="89">
        <v>82</v>
      </c>
      <c r="D1168" s="236">
        <f>C1168/B1168</f>
        <v>0.16</v>
      </c>
      <c r="E1168" s="90"/>
    </row>
    <row r="1169" spans="1:5" ht="14.25">
      <c r="A1169" s="86" t="s">
        <v>1001</v>
      </c>
      <c r="B1169" s="86"/>
      <c r="C1169" s="86"/>
      <c r="D1169" s="234"/>
      <c r="E1169" s="86"/>
    </row>
    <row r="1170" spans="1:5" ht="14.25">
      <c r="A1170" s="90" t="s">
        <v>128</v>
      </c>
      <c r="B1170" s="90"/>
      <c r="C1170" s="90"/>
      <c r="D1170" s="236"/>
      <c r="E1170" s="90"/>
    </row>
    <row r="1171" spans="1:5" ht="14.25">
      <c r="A1171" s="90" t="s">
        <v>129</v>
      </c>
      <c r="B1171" s="90"/>
      <c r="C1171" s="90"/>
      <c r="D1171" s="236"/>
      <c r="E1171" s="90"/>
    </row>
    <row r="1172" spans="1:5" ht="14.25">
      <c r="A1172" s="90" t="s">
        <v>130</v>
      </c>
      <c r="B1172" s="90"/>
      <c r="C1172" s="90"/>
      <c r="D1172" s="236"/>
      <c r="E1172" s="90"/>
    </row>
    <row r="1173" spans="1:5" ht="14.25">
      <c r="A1173" s="90" t="s">
        <v>1002</v>
      </c>
      <c r="B1173" s="90"/>
      <c r="C1173" s="90"/>
      <c r="D1173" s="236"/>
      <c r="E1173" s="90"/>
    </row>
    <row r="1174" spans="1:5" ht="14.25">
      <c r="A1174" s="90" t="s">
        <v>1003</v>
      </c>
      <c r="B1174" s="90"/>
      <c r="C1174" s="90"/>
      <c r="D1174" s="236"/>
      <c r="E1174" s="90"/>
    </row>
    <row r="1175" spans="1:5" ht="14.25">
      <c r="A1175" s="90" t="s">
        <v>1004</v>
      </c>
      <c r="B1175" s="90"/>
      <c r="C1175" s="90"/>
      <c r="D1175" s="236"/>
      <c r="E1175" s="90"/>
    </row>
    <row r="1176" spans="1:5" ht="14.25">
      <c r="A1176" s="90" t="s">
        <v>1005</v>
      </c>
      <c r="B1176" s="90"/>
      <c r="C1176" s="90"/>
      <c r="D1176" s="236"/>
      <c r="E1176" s="90"/>
    </row>
    <row r="1177" spans="1:5" ht="14.25">
      <c r="A1177" s="90" t="s">
        <v>1006</v>
      </c>
      <c r="B1177" s="90"/>
      <c r="C1177" s="90"/>
      <c r="D1177" s="236"/>
      <c r="E1177" s="90"/>
    </row>
    <row r="1178" spans="1:5" ht="14.25">
      <c r="A1178" s="90" t="s">
        <v>1007</v>
      </c>
      <c r="B1178" s="90"/>
      <c r="C1178" s="90"/>
      <c r="D1178" s="236"/>
      <c r="E1178" s="90"/>
    </row>
    <row r="1179" spans="1:5" ht="14.25">
      <c r="A1179" s="90" t="s">
        <v>1008</v>
      </c>
      <c r="B1179" s="90"/>
      <c r="C1179" s="90"/>
      <c r="D1179" s="236"/>
      <c r="E1179" s="90"/>
    </row>
    <row r="1180" spans="1:5" ht="14.25">
      <c r="A1180" s="90" t="s">
        <v>1009</v>
      </c>
      <c r="B1180" s="90"/>
      <c r="C1180" s="90"/>
      <c r="D1180" s="236"/>
      <c r="E1180" s="90"/>
    </row>
    <row r="1181" spans="1:5" ht="14.25">
      <c r="A1181" s="90" t="s">
        <v>137</v>
      </c>
      <c r="B1181" s="90"/>
      <c r="C1181" s="90"/>
      <c r="D1181" s="236"/>
      <c r="E1181" s="90"/>
    </row>
    <row r="1182" spans="1:5" ht="14.25">
      <c r="A1182" s="90" t="s">
        <v>1010</v>
      </c>
      <c r="B1182" s="90"/>
      <c r="C1182" s="90"/>
      <c r="D1182" s="236"/>
      <c r="E1182" s="90"/>
    </row>
    <row r="1183" spans="1:5" ht="14.25">
      <c r="A1183" s="86" t="s">
        <v>1011</v>
      </c>
      <c r="B1183" s="86"/>
      <c r="C1183" s="86"/>
      <c r="D1183" s="234"/>
      <c r="E1183" s="86"/>
    </row>
    <row r="1184" spans="1:5" ht="14.25">
      <c r="A1184" s="90" t="s">
        <v>1012</v>
      </c>
      <c r="B1184" s="90"/>
      <c r="C1184" s="90"/>
      <c r="D1184" s="236"/>
      <c r="E1184" s="90"/>
    </row>
    <row r="1185" spans="1:5" ht="14.25">
      <c r="A1185" s="90" t="s">
        <v>1013</v>
      </c>
      <c r="B1185" s="90"/>
      <c r="C1185" s="90"/>
      <c r="D1185" s="236"/>
      <c r="E1185" s="90"/>
    </row>
    <row r="1186" spans="1:5" ht="14.25">
      <c r="A1186" s="90" t="s">
        <v>1014</v>
      </c>
      <c r="B1186" s="90"/>
      <c r="C1186" s="90"/>
      <c r="D1186" s="236"/>
      <c r="E1186" s="90"/>
    </row>
    <row r="1187" spans="1:5" ht="14.25">
      <c r="A1187" s="90" t="s">
        <v>1015</v>
      </c>
      <c r="B1187" s="90"/>
      <c r="C1187" s="90"/>
      <c r="D1187" s="236"/>
      <c r="E1187" s="90"/>
    </row>
    <row r="1188" spans="1:5" ht="14.25">
      <c r="A1188" s="86" t="s">
        <v>1016</v>
      </c>
      <c r="B1188" s="86"/>
      <c r="C1188" s="86"/>
      <c r="D1188" s="234"/>
      <c r="E1188" s="86"/>
    </row>
    <row r="1189" spans="1:5" ht="14.25">
      <c r="A1189" s="90" t="s">
        <v>1017</v>
      </c>
      <c r="B1189" s="90"/>
      <c r="C1189" s="90"/>
      <c r="D1189" s="236"/>
      <c r="E1189" s="90"/>
    </row>
    <row r="1190" spans="1:5" ht="14.25">
      <c r="A1190" s="90" t="s">
        <v>1018</v>
      </c>
      <c r="B1190" s="90"/>
      <c r="C1190" s="90"/>
      <c r="D1190" s="236"/>
      <c r="E1190" s="90"/>
    </row>
    <row r="1191" spans="1:5" ht="14.25">
      <c r="A1191" s="90" t="s">
        <v>1019</v>
      </c>
      <c r="B1191" s="90"/>
      <c r="C1191" s="90"/>
      <c r="D1191" s="236"/>
      <c r="E1191" s="90"/>
    </row>
    <row r="1192" spans="1:5" ht="14.25">
      <c r="A1192" s="90" t="s">
        <v>1020</v>
      </c>
      <c r="B1192" s="90"/>
      <c r="C1192" s="90"/>
      <c r="D1192" s="236"/>
      <c r="E1192" s="90"/>
    </row>
    <row r="1193" spans="1:5" ht="14.25">
      <c r="A1193" s="90" t="s">
        <v>1021</v>
      </c>
      <c r="B1193" s="90"/>
      <c r="C1193" s="90"/>
      <c r="D1193" s="236"/>
      <c r="E1193" s="90"/>
    </row>
    <row r="1194" spans="1:5" ht="14.25">
      <c r="A1194" s="86" t="s">
        <v>1022</v>
      </c>
      <c r="B1194" s="86"/>
      <c r="C1194" s="86"/>
      <c r="D1194" s="234"/>
      <c r="E1194" s="86"/>
    </row>
    <row r="1195" spans="1:5" ht="14.25">
      <c r="A1195" s="90" t="s">
        <v>1023</v>
      </c>
      <c r="B1195" s="90"/>
      <c r="C1195" s="90"/>
      <c r="D1195" s="236"/>
      <c r="E1195" s="90"/>
    </row>
    <row r="1196" spans="1:5" ht="14.25">
      <c r="A1196" s="90" t="s">
        <v>1024</v>
      </c>
      <c r="B1196" s="90"/>
      <c r="C1196" s="90"/>
      <c r="D1196" s="236"/>
      <c r="E1196" s="90"/>
    </row>
    <row r="1197" spans="1:5" ht="14.25">
      <c r="A1197" s="90" t="s">
        <v>1025</v>
      </c>
      <c r="B1197" s="90"/>
      <c r="C1197" s="90"/>
      <c r="D1197" s="236"/>
      <c r="E1197" s="90"/>
    </row>
    <row r="1198" spans="1:5" ht="14.25">
      <c r="A1198" s="90" t="s">
        <v>1026</v>
      </c>
      <c r="B1198" s="90"/>
      <c r="C1198" s="90"/>
      <c r="D1198" s="236"/>
      <c r="E1198" s="90"/>
    </row>
    <row r="1199" spans="1:5" ht="14.25">
      <c r="A1199" s="90" t="s">
        <v>1027</v>
      </c>
      <c r="B1199" s="90"/>
      <c r="C1199" s="90"/>
      <c r="D1199" s="236"/>
      <c r="E1199" s="90"/>
    </row>
    <row r="1200" spans="1:5" ht="14.25">
      <c r="A1200" s="90" t="s">
        <v>1028</v>
      </c>
      <c r="B1200" s="90"/>
      <c r="C1200" s="90"/>
      <c r="D1200" s="236"/>
      <c r="E1200" s="90"/>
    </row>
    <row r="1201" spans="1:5" ht="14.25">
      <c r="A1201" s="90" t="s">
        <v>1029</v>
      </c>
      <c r="B1201" s="90"/>
      <c r="C1201" s="90"/>
      <c r="D1201" s="236"/>
      <c r="E1201" s="90"/>
    </row>
    <row r="1202" spans="1:5" ht="14.25">
      <c r="A1202" s="90" t="s">
        <v>1030</v>
      </c>
      <c r="B1202" s="90"/>
      <c r="C1202" s="90"/>
      <c r="D1202" s="236"/>
      <c r="E1202" s="90"/>
    </row>
    <row r="1203" spans="1:5" ht="14.25">
      <c r="A1203" s="90" t="s">
        <v>1031</v>
      </c>
      <c r="B1203" s="90"/>
      <c r="C1203" s="90"/>
      <c r="D1203" s="236"/>
      <c r="E1203" s="90"/>
    </row>
    <row r="1204" spans="1:5" ht="14.25">
      <c r="A1204" s="90" t="s">
        <v>1032</v>
      </c>
      <c r="B1204" s="90"/>
      <c r="C1204" s="90"/>
      <c r="D1204" s="236"/>
      <c r="E1204" s="90"/>
    </row>
    <row r="1205" spans="1:5" ht="14.25">
      <c r="A1205" s="90" t="s">
        <v>1033</v>
      </c>
      <c r="B1205" s="90"/>
      <c r="C1205" s="90"/>
      <c r="D1205" s="236"/>
      <c r="E1205" s="90"/>
    </row>
    <row r="1206" spans="1:5" ht="14.25">
      <c r="A1206" s="84" t="s">
        <v>1514</v>
      </c>
      <c r="B1206" s="84">
        <f>SUM(B1207,B1219,B1225,B1231,B1239,B1252,B1256,B1262)</f>
        <v>1774</v>
      </c>
      <c r="C1206" s="84">
        <f>SUM(C1207,C1219,C1225,C1231,C1239,C1252,C1256,C1262)</f>
        <v>1223</v>
      </c>
      <c r="D1206" s="231">
        <f>C1206/B1206</f>
        <v>0.69</v>
      </c>
      <c r="E1206" s="84"/>
    </row>
    <row r="1207" spans="1:5" ht="14.25">
      <c r="A1207" s="86" t="s">
        <v>1034</v>
      </c>
      <c r="B1207" s="86">
        <f>SUM(B1208:B1218)</f>
        <v>443</v>
      </c>
      <c r="C1207" s="86">
        <f>SUM(C1208:C1218)</f>
        <v>540</v>
      </c>
      <c r="D1207" s="234">
        <f>C1207/B1207</f>
        <v>1.22</v>
      </c>
      <c r="E1207" s="86"/>
    </row>
    <row r="1208" spans="1:5" ht="14.25">
      <c r="A1208" s="90" t="s">
        <v>128</v>
      </c>
      <c r="B1208" s="88">
        <v>276</v>
      </c>
      <c r="C1208" s="89">
        <v>282</v>
      </c>
      <c r="D1208" s="236">
        <f>C1208/B1208</f>
        <v>1.02</v>
      </c>
      <c r="E1208" s="90"/>
    </row>
    <row r="1209" spans="1:5" ht="14.25">
      <c r="A1209" s="90" t="s">
        <v>129</v>
      </c>
      <c r="B1209" s="88">
        <v>75</v>
      </c>
      <c r="C1209" s="89"/>
      <c r="D1209" s="236"/>
      <c r="E1209" s="90"/>
    </row>
    <row r="1210" spans="1:5" ht="14.25">
      <c r="A1210" s="90" t="s">
        <v>130</v>
      </c>
      <c r="B1210" s="91" t="s">
        <v>1607</v>
      </c>
      <c r="C1210" s="92"/>
      <c r="D1210" s="236"/>
      <c r="E1210" s="90"/>
    </row>
    <row r="1211" spans="1:5" ht="14.25">
      <c r="A1211" s="90" t="s">
        <v>1035</v>
      </c>
      <c r="B1211" s="88">
        <v>11</v>
      </c>
      <c r="C1211" s="89"/>
      <c r="D1211" s="236"/>
      <c r="E1211" s="90"/>
    </row>
    <row r="1212" spans="1:5" ht="14.25">
      <c r="A1212" s="90" t="s">
        <v>1036</v>
      </c>
      <c r="B1212" s="91" t="s">
        <v>1607</v>
      </c>
      <c r="C1212" s="92"/>
      <c r="D1212" s="236"/>
      <c r="E1212" s="90"/>
    </row>
    <row r="1213" spans="1:5" ht="14.25">
      <c r="A1213" s="90" t="s">
        <v>1037</v>
      </c>
      <c r="B1213" s="88">
        <v>48</v>
      </c>
      <c r="C1213" s="89">
        <v>50</v>
      </c>
      <c r="D1213" s="236">
        <f>C1213/B1213</f>
        <v>1.04</v>
      </c>
      <c r="E1213" s="90"/>
    </row>
    <row r="1214" spans="1:5" ht="14.25">
      <c r="A1214" s="90" t="s">
        <v>1038</v>
      </c>
      <c r="B1214" s="91" t="s">
        <v>1607</v>
      </c>
      <c r="C1214" s="92"/>
      <c r="D1214" s="236"/>
      <c r="E1214" s="90"/>
    </row>
    <row r="1215" spans="1:5" ht="14.25">
      <c r="A1215" s="90" t="s">
        <v>1039</v>
      </c>
      <c r="B1215" s="88">
        <v>5</v>
      </c>
      <c r="C1215" s="89">
        <v>155</v>
      </c>
      <c r="D1215" s="236">
        <f>C1215/B1215</f>
        <v>31</v>
      </c>
      <c r="E1215" s="90"/>
    </row>
    <row r="1216" spans="1:5" ht="14.25">
      <c r="A1216" s="90" t="s">
        <v>1040</v>
      </c>
      <c r="B1216" s="88">
        <v>10</v>
      </c>
      <c r="C1216" s="89"/>
      <c r="D1216" s="236"/>
      <c r="E1216" s="90"/>
    </row>
    <row r="1217" spans="1:5" ht="14.25">
      <c r="A1217" s="90" t="s">
        <v>137</v>
      </c>
      <c r="B1217" s="88">
        <v>18</v>
      </c>
      <c r="C1217" s="89">
        <v>43</v>
      </c>
      <c r="D1217" s="236">
        <f>C1217/B1217</f>
        <v>2.39</v>
      </c>
      <c r="E1217" s="90"/>
    </row>
    <row r="1218" spans="1:5" ht="14.25">
      <c r="A1218" s="90" t="s">
        <v>1041</v>
      </c>
      <c r="B1218" s="91" t="s">
        <v>1607</v>
      </c>
      <c r="C1218" s="92">
        <v>10</v>
      </c>
      <c r="D1218" s="236"/>
      <c r="E1218" s="90"/>
    </row>
    <row r="1219" spans="1:5" ht="14.25">
      <c r="A1219" s="86" t="s">
        <v>1042</v>
      </c>
      <c r="B1219" s="86">
        <f>SUM(B1220:B1224)</f>
        <v>436</v>
      </c>
      <c r="C1219" s="86">
        <f>SUM(C1220:C1224)</f>
        <v>519</v>
      </c>
      <c r="D1219" s="234">
        <f>C1219/B1219</f>
        <v>1.19</v>
      </c>
      <c r="E1219" s="86"/>
    </row>
    <row r="1220" spans="1:5" ht="14.25">
      <c r="A1220" s="90" t="s">
        <v>128</v>
      </c>
      <c r="B1220" s="88">
        <v>75</v>
      </c>
      <c r="C1220" s="89">
        <v>75</v>
      </c>
      <c r="D1220" s="236">
        <f>C1220/B1220</f>
        <v>1</v>
      </c>
      <c r="E1220" s="90"/>
    </row>
    <row r="1221" spans="1:5" ht="14.25">
      <c r="A1221" s="90" t="s">
        <v>460</v>
      </c>
      <c r="B1221" s="88">
        <v>305</v>
      </c>
      <c r="C1221" s="89">
        <v>388</v>
      </c>
      <c r="D1221" s="236">
        <f>C1221/B1221</f>
        <v>1.27</v>
      </c>
      <c r="E1221" s="90"/>
    </row>
    <row r="1222" spans="1:5" ht="14.25">
      <c r="A1222" s="90" t="s">
        <v>130</v>
      </c>
      <c r="B1222" s="88">
        <v>36</v>
      </c>
      <c r="C1222" s="89">
        <v>36</v>
      </c>
      <c r="D1222" s="236">
        <f>C1222/B1222</f>
        <v>1</v>
      </c>
      <c r="E1222" s="90"/>
    </row>
    <row r="1223" spans="1:5" ht="14.25">
      <c r="A1223" s="90" t="s">
        <v>1043</v>
      </c>
      <c r="B1223" s="88">
        <v>20</v>
      </c>
      <c r="C1223" s="89">
        <v>20</v>
      </c>
      <c r="D1223" s="236">
        <f>C1223/B1223</f>
        <v>1</v>
      </c>
      <c r="E1223" s="90"/>
    </row>
    <row r="1224" spans="1:5" ht="14.25">
      <c r="A1224" s="90" t="s">
        <v>1044</v>
      </c>
      <c r="B1224" s="90"/>
      <c r="C1224" s="92"/>
      <c r="D1224" s="236"/>
      <c r="E1224" s="90"/>
    </row>
    <row r="1225" spans="1:5" ht="14.25">
      <c r="A1225" s="86" t="s">
        <v>1045</v>
      </c>
      <c r="B1225" s="86"/>
      <c r="C1225" s="86"/>
      <c r="D1225" s="234"/>
      <c r="E1225" s="86"/>
    </row>
    <row r="1226" spans="1:5" ht="14.25">
      <c r="A1226" s="90" t="s">
        <v>128</v>
      </c>
      <c r="B1226" s="90"/>
      <c r="C1226" s="90"/>
      <c r="D1226" s="236"/>
      <c r="E1226" s="90"/>
    </row>
    <row r="1227" spans="1:5" ht="14.25">
      <c r="A1227" s="90" t="s">
        <v>129</v>
      </c>
      <c r="B1227" s="90"/>
      <c r="C1227" s="90"/>
      <c r="D1227" s="236"/>
      <c r="E1227" s="90"/>
    </row>
    <row r="1228" spans="1:5" ht="14.25">
      <c r="A1228" s="90" t="s">
        <v>130</v>
      </c>
      <c r="B1228" s="90"/>
      <c r="C1228" s="90"/>
      <c r="D1228" s="236"/>
      <c r="E1228" s="90"/>
    </row>
    <row r="1229" spans="1:5" ht="14.25">
      <c r="A1229" s="90" t="s">
        <v>1046</v>
      </c>
      <c r="B1229" s="90"/>
      <c r="C1229" s="90"/>
      <c r="D1229" s="236"/>
      <c r="E1229" s="90"/>
    </row>
    <row r="1230" spans="1:5" ht="14.25">
      <c r="A1230" s="90" t="s">
        <v>1047</v>
      </c>
      <c r="B1230" s="90"/>
      <c r="C1230" s="90"/>
      <c r="D1230" s="236"/>
      <c r="E1230" s="90"/>
    </row>
    <row r="1231" spans="1:5" ht="14.25">
      <c r="A1231" s="86" t="s">
        <v>1048</v>
      </c>
      <c r="B1231" s="86"/>
      <c r="C1231" s="86"/>
      <c r="D1231" s="234"/>
      <c r="E1231" s="86"/>
    </row>
    <row r="1232" spans="1:5" ht="14.25">
      <c r="A1232" s="90" t="s">
        <v>128</v>
      </c>
      <c r="B1232" s="90"/>
      <c r="C1232" s="90"/>
      <c r="D1232" s="236"/>
      <c r="E1232" s="90"/>
    </row>
    <row r="1233" spans="1:5" ht="14.25">
      <c r="A1233" s="90" t="s">
        <v>129</v>
      </c>
      <c r="B1233" s="90"/>
      <c r="C1233" s="90"/>
      <c r="D1233" s="236"/>
      <c r="E1233" s="90"/>
    </row>
    <row r="1234" spans="1:5" ht="14.25">
      <c r="A1234" s="90" t="s">
        <v>130</v>
      </c>
      <c r="B1234" s="90"/>
      <c r="C1234" s="90"/>
      <c r="D1234" s="236"/>
      <c r="E1234" s="90"/>
    </row>
    <row r="1235" spans="1:5" ht="14.25">
      <c r="A1235" s="90" t="s">
        <v>1049</v>
      </c>
      <c r="B1235" s="90"/>
      <c r="C1235" s="90"/>
      <c r="D1235" s="236"/>
      <c r="E1235" s="90"/>
    </row>
    <row r="1236" spans="1:5" ht="14.25">
      <c r="A1236" s="90" t="s">
        <v>1050</v>
      </c>
      <c r="B1236" s="90"/>
      <c r="C1236" s="90"/>
      <c r="D1236" s="236"/>
      <c r="E1236" s="90"/>
    </row>
    <row r="1237" spans="1:5" ht="14.25">
      <c r="A1237" s="90" t="s">
        <v>137</v>
      </c>
      <c r="B1237" s="90"/>
      <c r="C1237" s="90"/>
      <c r="D1237" s="236"/>
      <c r="E1237" s="90"/>
    </row>
    <row r="1238" spans="1:5" ht="14.25">
      <c r="A1238" s="90" t="s">
        <v>1051</v>
      </c>
      <c r="B1238" s="90"/>
      <c r="C1238" s="90"/>
      <c r="D1238" s="236"/>
      <c r="E1238" s="90"/>
    </row>
    <row r="1239" spans="1:5" ht="14.25">
      <c r="A1239" s="86" t="s">
        <v>1052</v>
      </c>
      <c r="B1239" s="86">
        <f>SUM(B1240:B1251)</f>
        <v>177</v>
      </c>
      <c r="C1239" s="86">
        <f>SUM(C1240:C1251)</f>
        <v>164</v>
      </c>
      <c r="D1239" s="234">
        <f>C1239/B1239</f>
        <v>0.93</v>
      </c>
      <c r="E1239" s="86"/>
    </row>
    <row r="1240" spans="1:5" ht="14.25">
      <c r="A1240" s="90" t="s">
        <v>128</v>
      </c>
      <c r="B1240" s="90"/>
      <c r="C1240" s="92"/>
      <c r="D1240" s="236"/>
      <c r="E1240" s="90"/>
    </row>
    <row r="1241" spans="1:5" ht="14.25">
      <c r="A1241" s="90" t="s">
        <v>129</v>
      </c>
      <c r="B1241" s="90"/>
      <c r="C1241" s="92"/>
      <c r="D1241" s="236"/>
      <c r="E1241" s="90"/>
    </row>
    <row r="1242" spans="1:5" ht="14.25">
      <c r="A1242" s="90" t="s">
        <v>130</v>
      </c>
      <c r="B1242" s="90"/>
      <c r="C1242" s="92"/>
      <c r="D1242" s="236"/>
      <c r="E1242" s="90"/>
    </row>
    <row r="1243" spans="1:5" ht="14.25">
      <c r="A1243" s="90" t="s">
        <v>1053</v>
      </c>
      <c r="B1243" s="88">
        <v>2</v>
      </c>
      <c r="C1243" s="89">
        <v>3</v>
      </c>
      <c r="D1243" s="236">
        <f>C1243/B1243</f>
        <v>1.5</v>
      </c>
      <c r="E1243" s="90"/>
    </row>
    <row r="1244" spans="1:5" ht="14.25">
      <c r="A1244" s="90" t="s">
        <v>1054</v>
      </c>
      <c r="B1244" s="88">
        <v>2</v>
      </c>
      <c r="C1244" s="89">
        <v>3</v>
      </c>
      <c r="D1244" s="236">
        <f>C1244/B1244</f>
        <v>1.5</v>
      </c>
      <c r="E1244" s="90"/>
    </row>
    <row r="1245" spans="1:5" ht="14.25">
      <c r="A1245" s="90" t="s">
        <v>1055</v>
      </c>
      <c r="B1245" s="88">
        <v>3</v>
      </c>
      <c r="C1245" s="89">
        <v>10</v>
      </c>
      <c r="D1245" s="236">
        <f>C1245/B1245</f>
        <v>3.33</v>
      </c>
      <c r="E1245" s="90"/>
    </row>
    <row r="1246" spans="1:5" ht="14.25">
      <c r="A1246" s="90" t="s">
        <v>1056</v>
      </c>
      <c r="B1246" s="91" t="s">
        <v>1607</v>
      </c>
      <c r="C1246" s="92"/>
      <c r="D1246" s="236"/>
      <c r="E1246" s="90"/>
    </row>
    <row r="1247" spans="1:5" ht="14.25">
      <c r="A1247" s="90" t="s">
        <v>1057</v>
      </c>
      <c r="B1247" s="91" t="s">
        <v>1607</v>
      </c>
      <c r="C1247" s="92"/>
      <c r="D1247" s="236"/>
      <c r="E1247" s="90"/>
    </row>
    <row r="1248" spans="1:5" ht="14.25">
      <c r="A1248" s="90" t="s">
        <v>1058</v>
      </c>
      <c r="B1248" s="88">
        <v>3</v>
      </c>
      <c r="C1248" s="89"/>
      <c r="D1248" s="236"/>
      <c r="E1248" s="90"/>
    </row>
    <row r="1249" spans="1:5" ht="14.25">
      <c r="A1249" s="90" t="s">
        <v>1059</v>
      </c>
      <c r="B1249" s="91" t="s">
        <v>1607</v>
      </c>
      <c r="C1249" s="92"/>
      <c r="D1249" s="236"/>
      <c r="E1249" s="90"/>
    </row>
    <row r="1250" spans="1:5" ht="14.25">
      <c r="A1250" s="90" t="s">
        <v>1060</v>
      </c>
      <c r="B1250" s="88">
        <v>167</v>
      </c>
      <c r="C1250" s="89">
        <v>148</v>
      </c>
      <c r="D1250" s="236">
        <f>C1250/B1250</f>
        <v>0.89</v>
      </c>
      <c r="E1250" s="90"/>
    </row>
    <row r="1251" spans="1:5" ht="14.25">
      <c r="A1251" s="90" t="s">
        <v>1061</v>
      </c>
      <c r="B1251" s="91" t="s">
        <v>1607</v>
      </c>
      <c r="C1251" s="92"/>
      <c r="D1251" s="236"/>
      <c r="E1251" s="90"/>
    </row>
    <row r="1252" spans="1:5" ht="14.25">
      <c r="A1252" s="86" t="s">
        <v>1062</v>
      </c>
      <c r="B1252" s="86"/>
      <c r="C1252" s="86"/>
      <c r="D1252" s="234"/>
      <c r="E1252" s="86"/>
    </row>
    <row r="1253" spans="1:5" ht="14.25">
      <c r="A1253" s="90" t="s">
        <v>1063</v>
      </c>
      <c r="B1253" s="90"/>
      <c r="C1253" s="90"/>
      <c r="D1253" s="236"/>
      <c r="E1253" s="90"/>
    </row>
    <row r="1254" spans="1:5" ht="14.25">
      <c r="A1254" s="90" t="s">
        <v>1064</v>
      </c>
      <c r="B1254" s="90"/>
      <c r="C1254" s="90"/>
      <c r="D1254" s="236"/>
      <c r="E1254" s="90"/>
    </row>
    <row r="1255" spans="1:5" ht="14.25">
      <c r="A1255" s="90" t="s">
        <v>1065</v>
      </c>
      <c r="B1255" s="90"/>
      <c r="C1255" s="90"/>
      <c r="D1255" s="236"/>
      <c r="E1255" s="90"/>
    </row>
    <row r="1256" spans="1:5" ht="14.25">
      <c r="A1256" s="86" t="s">
        <v>1066</v>
      </c>
      <c r="B1256" s="86">
        <f>SUM(B1257:B1261)</f>
        <v>718</v>
      </c>
      <c r="C1256" s="86"/>
      <c r="D1256" s="234"/>
      <c r="E1256" s="86"/>
    </row>
    <row r="1257" spans="1:5" ht="14.25">
      <c r="A1257" s="90" t="s">
        <v>1067</v>
      </c>
      <c r="B1257" s="88">
        <v>620</v>
      </c>
      <c r="C1257" s="90"/>
      <c r="D1257" s="236"/>
      <c r="E1257" s="90"/>
    </row>
    <row r="1258" spans="1:5" ht="14.25">
      <c r="A1258" s="90" t="s">
        <v>1068</v>
      </c>
      <c r="B1258" s="88">
        <v>98</v>
      </c>
      <c r="C1258" s="90"/>
      <c r="D1258" s="236"/>
      <c r="E1258" s="90"/>
    </row>
    <row r="1259" spans="1:5" ht="14.25">
      <c r="A1259" s="90" t="s">
        <v>1069</v>
      </c>
      <c r="B1259" s="90"/>
      <c r="C1259" s="90"/>
      <c r="D1259" s="236"/>
      <c r="E1259" s="90"/>
    </row>
    <row r="1260" spans="1:5" ht="14.25">
      <c r="A1260" s="90" t="s">
        <v>1070</v>
      </c>
      <c r="B1260" s="90"/>
      <c r="C1260" s="90"/>
      <c r="D1260" s="236"/>
      <c r="E1260" s="90"/>
    </row>
    <row r="1261" spans="1:5" ht="14.25">
      <c r="A1261" s="90" t="s">
        <v>1071</v>
      </c>
      <c r="B1261" s="90"/>
      <c r="C1261" s="90"/>
      <c r="D1261" s="236"/>
      <c r="E1261" s="90"/>
    </row>
    <row r="1262" spans="1:5" ht="14.25">
      <c r="A1262" s="86" t="s">
        <v>1072</v>
      </c>
      <c r="B1262" s="86"/>
      <c r="C1262" s="86"/>
      <c r="D1262" s="234"/>
      <c r="E1262" s="86"/>
    </row>
    <row r="1263" spans="1:5" ht="14.25">
      <c r="A1263" s="84" t="s">
        <v>1515</v>
      </c>
      <c r="B1263" s="84"/>
      <c r="C1263" s="84">
        <v>3000</v>
      </c>
      <c r="D1263" s="231"/>
      <c r="E1263" s="84"/>
    </row>
    <row r="1264" spans="1:5" ht="14.25">
      <c r="A1264" s="84" t="s">
        <v>1073</v>
      </c>
      <c r="B1264" s="84">
        <f>B1265</f>
        <v>5406</v>
      </c>
      <c r="C1264" s="84">
        <f>C1265</f>
        <v>5800</v>
      </c>
      <c r="D1264" s="231">
        <f>C1264/B1264</f>
        <v>1.07</v>
      </c>
      <c r="E1264" s="84"/>
    </row>
    <row r="1265" spans="1:5" ht="14.25">
      <c r="A1265" s="86" t="s">
        <v>1074</v>
      </c>
      <c r="B1265" s="86">
        <f>SUM(B1266:B1269)</f>
        <v>5406</v>
      </c>
      <c r="C1265" s="86">
        <f>SUM(C1266:C1269)</f>
        <v>5800</v>
      </c>
      <c r="D1265" s="234">
        <f>C1265/B1265</f>
        <v>1.07</v>
      </c>
      <c r="E1265" s="86"/>
    </row>
    <row r="1266" spans="1:5" ht="14.25">
      <c r="A1266" s="90" t="s">
        <v>1075</v>
      </c>
      <c r="B1266" s="90">
        <v>5406</v>
      </c>
      <c r="C1266" s="90">
        <v>5800</v>
      </c>
      <c r="D1266" s="236">
        <f>C1266/B1266</f>
        <v>1.07</v>
      </c>
      <c r="E1266" s="90"/>
    </row>
    <row r="1267" spans="1:5" ht="14.25">
      <c r="A1267" s="90" t="s">
        <v>1076</v>
      </c>
      <c r="B1267" s="90"/>
      <c r="C1267" s="90"/>
      <c r="D1267" s="236"/>
      <c r="E1267" s="90"/>
    </row>
    <row r="1268" spans="1:5" ht="14.25">
      <c r="A1268" s="90" t="s">
        <v>1077</v>
      </c>
      <c r="B1268" s="90"/>
      <c r="C1268" s="90"/>
      <c r="D1268" s="236"/>
      <c r="E1268" s="90"/>
    </row>
    <row r="1269" spans="1:5" ht="14.25">
      <c r="A1269" s="90" t="s">
        <v>1078</v>
      </c>
      <c r="B1269" s="90"/>
      <c r="C1269" s="90"/>
      <c r="D1269" s="236"/>
      <c r="E1269" s="90"/>
    </row>
    <row r="1270" spans="1:5" ht="14.25">
      <c r="A1270" s="84" t="s">
        <v>1079</v>
      </c>
      <c r="B1270" s="84"/>
      <c r="C1270" s="84"/>
      <c r="D1270" s="231"/>
      <c r="E1270" s="84"/>
    </row>
    <row r="1271" spans="1:5" ht="14.25">
      <c r="A1271" s="90" t="s">
        <v>1080</v>
      </c>
      <c r="B1271" s="101"/>
      <c r="C1271" s="101"/>
      <c r="D1271" s="236"/>
      <c r="E1271" s="101"/>
    </row>
    <row r="1272" spans="1:5" ht="14.25">
      <c r="A1272" s="84" t="s">
        <v>1081</v>
      </c>
      <c r="B1272" s="103">
        <f>SUM(B1273:B1274)</f>
        <v>722</v>
      </c>
      <c r="C1272" s="103">
        <f>SUM(C1273:C1274)</f>
        <v>2276</v>
      </c>
      <c r="D1272" s="231">
        <f>C1272/B1272</f>
        <v>3.15</v>
      </c>
      <c r="E1272" s="103"/>
    </row>
    <row r="1273" spans="1:5" ht="14.25">
      <c r="A1273" s="90" t="s">
        <v>1082</v>
      </c>
      <c r="B1273" s="79"/>
      <c r="C1273" s="79">
        <v>1890</v>
      </c>
      <c r="D1273" s="236"/>
      <c r="E1273" s="79"/>
    </row>
    <row r="1274" spans="1:5" ht="14.25">
      <c r="A1274" s="90" t="s">
        <v>934</v>
      </c>
      <c r="B1274" s="79">
        <v>722</v>
      </c>
      <c r="C1274" s="79">
        <v>386</v>
      </c>
      <c r="D1274" s="236">
        <f>C1274/B1274</f>
        <v>0.53</v>
      </c>
      <c r="E1274" s="79"/>
    </row>
    <row r="1275" spans="1:5" ht="14.25">
      <c r="A1275" s="90"/>
      <c r="B1275" s="79"/>
      <c r="C1275" s="79"/>
      <c r="D1275" s="236"/>
      <c r="E1275" s="79"/>
    </row>
    <row r="1276" spans="1:5" ht="14.25">
      <c r="A1276" s="90"/>
      <c r="B1276" s="79"/>
      <c r="C1276" s="79"/>
      <c r="D1276" s="236"/>
      <c r="E1276" s="79"/>
    </row>
    <row r="1277" spans="1:5" ht="14.25">
      <c r="A1277" s="104" t="s">
        <v>1687</v>
      </c>
      <c r="B1277" s="103">
        <f>SUM(B5,B249,B252,B264,B355,B408,B462,B519,B639,B711,B784,B803,B914,B978,B1044,B1064,B1079,B1089,B1133,B1153,B1206,B1263,B1264,B1270,B1272)</f>
        <v>555504</v>
      </c>
      <c r="C1277" s="103">
        <f>SUM(C5,C249,C252,C264,C355,C408,C462,C519,C639,C711,C784,C803,C914,C978,C1044,C1064,C1079,C1089,C1133,C1153,C1206,C1263,C1264,C1270,C1272)</f>
        <v>338563</v>
      </c>
      <c r="D1277" s="231">
        <f>C1277/B1277</f>
        <v>0.61</v>
      </c>
      <c r="E1277" s="103"/>
    </row>
  </sheetData>
  <sheetProtection/>
  <autoFilter ref="A4:E1277"/>
  <mergeCells count="1">
    <mergeCell ref="A2:E2"/>
  </mergeCells>
  <printOptions horizontalCentered="1"/>
  <pageMargins left="0.75" right="0.75" top="0.94" bottom="0.9" header="0.5" footer="0.63"/>
  <pageSetup horizontalDpi="600" verticalDpi="600" orientation="landscape" paperSize="9" r:id="rId1"/>
  <headerFooter alignWithMargins="0">
    <oddFooter>&amp;C&amp;10第 &amp;P 页，共 &amp;N 页</oddFooter>
  </headerFooter>
</worksheet>
</file>

<file path=xl/worksheets/sheet6.xml><?xml version="1.0" encoding="utf-8"?>
<worksheet xmlns="http://schemas.openxmlformats.org/spreadsheetml/2006/main" xmlns:r="http://schemas.openxmlformats.org/officeDocument/2006/relationships">
  <sheetPr>
    <tabColor indexed="11"/>
  </sheetPr>
  <dimension ref="A1:F109"/>
  <sheetViews>
    <sheetView zoomScalePageLayoutView="0" workbookViewId="0" topLeftCell="A37">
      <selection activeCell="D16" sqref="D16"/>
    </sheetView>
  </sheetViews>
  <sheetFormatPr defaultColWidth="9.00390625" defaultRowHeight="14.25"/>
  <cols>
    <col min="1" max="1" width="50.125" style="13" customWidth="1"/>
    <col min="2" max="2" width="20.50390625" style="13" customWidth="1"/>
    <col min="3" max="3" width="16.625" style="13" customWidth="1"/>
    <col min="4" max="4" width="43.625" style="13" customWidth="1"/>
    <col min="5" max="5" width="19.50390625" style="13" customWidth="1"/>
    <col min="6" max="6" width="16.625" style="13" customWidth="1"/>
    <col min="7" max="16384" width="9.00390625" style="13" customWidth="1"/>
  </cols>
  <sheetData>
    <row r="1" spans="1:2" ht="18" customHeight="1">
      <c r="A1" s="12" t="s">
        <v>1517</v>
      </c>
      <c r="B1" s="12"/>
    </row>
    <row r="2" spans="1:6" s="12" customFormat="1" ht="20.25">
      <c r="A2" s="308" t="s">
        <v>1097</v>
      </c>
      <c r="B2" s="308"/>
      <c r="C2" s="308"/>
      <c r="D2" s="308"/>
      <c r="E2" s="308"/>
      <c r="F2" s="308"/>
    </row>
    <row r="3" spans="1:6" ht="20.25" customHeight="1">
      <c r="A3" s="12"/>
      <c r="B3" s="12"/>
      <c r="F3" s="113" t="s">
        <v>122</v>
      </c>
    </row>
    <row r="4" spans="1:6" ht="31.5" customHeight="1">
      <c r="A4" s="309" t="s">
        <v>1098</v>
      </c>
      <c r="B4" s="310"/>
      <c r="C4" s="311"/>
      <c r="D4" s="309" t="s">
        <v>1099</v>
      </c>
      <c r="E4" s="310"/>
      <c r="F4" s="311"/>
    </row>
    <row r="5" spans="1:6" ht="21.75" customHeight="1">
      <c r="A5" s="14" t="s">
        <v>123</v>
      </c>
      <c r="B5" s="114" t="s">
        <v>92</v>
      </c>
      <c r="C5" s="14" t="s">
        <v>124</v>
      </c>
      <c r="D5" s="14" t="s">
        <v>123</v>
      </c>
      <c r="E5" s="114" t="s">
        <v>92</v>
      </c>
      <c r="F5" s="14" t="s">
        <v>124</v>
      </c>
    </row>
    <row r="6" spans="1:6" ht="19.5" customHeight="1">
      <c r="A6" s="115" t="s">
        <v>1518</v>
      </c>
      <c r="B6" s="237">
        <v>28260</v>
      </c>
      <c r="C6" s="237">
        <v>29700</v>
      </c>
      <c r="D6" s="115" t="s">
        <v>1519</v>
      </c>
      <c r="E6" s="237">
        <v>555504</v>
      </c>
      <c r="F6" s="240">
        <v>338563</v>
      </c>
    </row>
    <row r="7" spans="1:6" ht="19.5" customHeight="1">
      <c r="A7" s="116" t="s">
        <v>1520</v>
      </c>
      <c r="B7" s="238">
        <f>SUM(B8,B76,B77,B81,B82,B83,B84)</f>
        <v>543376</v>
      </c>
      <c r="C7" s="238">
        <f>SUM(C8,C76,C77,C81,C82,C83,C84)</f>
        <v>318263</v>
      </c>
      <c r="D7" s="116" t="s">
        <v>1521</v>
      </c>
      <c r="E7" s="241">
        <f>SUM(E8,E77:E83)</f>
        <v>16132</v>
      </c>
      <c r="F7" s="241">
        <f>SUM(F8,F77:F83)</f>
        <v>9400</v>
      </c>
    </row>
    <row r="8" spans="1:6" ht="19.5" customHeight="1">
      <c r="A8" s="117" t="s">
        <v>1522</v>
      </c>
      <c r="B8" s="239">
        <f>SUM(B9,B16,B52)</f>
        <v>519726</v>
      </c>
      <c r="C8" s="239">
        <f>SUM(C9,C16,C52)</f>
        <v>318263</v>
      </c>
      <c r="D8" s="117" t="s">
        <v>1523</v>
      </c>
      <c r="E8" s="239">
        <f>SUM(E9:E10)</f>
        <v>100</v>
      </c>
      <c r="F8" s="239"/>
    </row>
    <row r="9" spans="1:6" ht="19.5" customHeight="1">
      <c r="A9" s="117" t="s">
        <v>1524</v>
      </c>
      <c r="B9" s="239">
        <f>SUM(B10:B15)</f>
        <v>4740</v>
      </c>
      <c r="C9" s="239">
        <f>SUM(C10:C15)</f>
        <v>4740</v>
      </c>
      <c r="D9" s="15" t="s">
        <v>1525</v>
      </c>
      <c r="E9" s="242">
        <v>100</v>
      </c>
      <c r="F9" s="243"/>
    </row>
    <row r="10" spans="1:6" ht="19.5" customHeight="1">
      <c r="A10" s="16" t="s">
        <v>1526</v>
      </c>
      <c r="B10" s="16">
        <v>137</v>
      </c>
      <c r="C10" s="16">
        <v>137</v>
      </c>
      <c r="D10" s="15" t="s">
        <v>1527</v>
      </c>
      <c r="E10" s="15"/>
      <c r="F10" s="19"/>
    </row>
    <row r="11" spans="1:6" ht="19.5" customHeight="1">
      <c r="A11" s="16" t="s">
        <v>1528</v>
      </c>
      <c r="B11" s="16">
        <v>55</v>
      </c>
      <c r="C11" s="16">
        <v>55</v>
      </c>
      <c r="D11" s="15"/>
      <c r="E11" s="15"/>
      <c r="F11" s="19"/>
    </row>
    <row r="12" spans="1:6" ht="19.5" customHeight="1">
      <c r="A12" s="16" t="s">
        <v>1529</v>
      </c>
      <c r="B12" s="16">
        <v>126</v>
      </c>
      <c r="C12" s="16">
        <v>126</v>
      </c>
      <c r="D12" s="15" t="s">
        <v>1530</v>
      </c>
      <c r="E12" s="15"/>
      <c r="F12" s="19"/>
    </row>
    <row r="13" spans="1:6" ht="19.5" customHeight="1">
      <c r="A13" s="16" t="s">
        <v>1531</v>
      </c>
      <c r="B13" s="16"/>
      <c r="C13" s="16"/>
      <c r="D13" s="15" t="s">
        <v>1530</v>
      </c>
      <c r="E13" s="15"/>
      <c r="F13" s="19"/>
    </row>
    <row r="14" spans="1:6" ht="19.5" customHeight="1">
      <c r="A14" s="16" t="s">
        <v>1532</v>
      </c>
      <c r="B14" s="16">
        <v>4422</v>
      </c>
      <c r="C14" s="16">
        <v>4422</v>
      </c>
      <c r="D14" s="15" t="s">
        <v>1530</v>
      </c>
      <c r="E14" s="15"/>
      <c r="F14" s="19"/>
    </row>
    <row r="15" spans="1:6" ht="19.5" customHeight="1">
      <c r="A15" s="16" t="s">
        <v>1533</v>
      </c>
      <c r="B15" s="16"/>
      <c r="C15" s="19"/>
      <c r="D15" s="15" t="s">
        <v>1530</v>
      </c>
      <c r="E15" s="15"/>
      <c r="F15" s="19"/>
    </row>
    <row r="16" spans="1:6" ht="19.5" customHeight="1">
      <c r="A16" s="98" t="s">
        <v>1534</v>
      </c>
      <c r="B16" s="239">
        <f>SUM(B17:B51)</f>
        <v>386154</v>
      </c>
      <c r="C16" s="239">
        <f>SUM(C17:C51)</f>
        <v>275082</v>
      </c>
      <c r="D16" s="15" t="s">
        <v>1530</v>
      </c>
      <c r="E16" s="15"/>
      <c r="F16" s="19"/>
    </row>
    <row r="17" spans="1:6" ht="19.5" customHeight="1">
      <c r="A17" s="16" t="s">
        <v>1535</v>
      </c>
      <c r="B17" s="16">
        <v>-1240</v>
      </c>
      <c r="C17" s="19">
        <v>-1297</v>
      </c>
      <c r="D17" s="15" t="s">
        <v>1530</v>
      </c>
      <c r="E17" s="15"/>
      <c r="F17" s="19"/>
    </row>
    <row r="18" spans="1:6" ht="19.5" customHeight="1">
      <c r="A18" s="17" t="s">
        <v>1536</v>
      </c>
      <c r="B18" s="17">
        <v>156601</v>
      </c>
      <c r="C18" s="19">
        <v>128873</v>
      </c>
      <c r="D18" s="15" t="s">
        <v>1530</v>
      </c>
      <c r="E18" s="15"/>
      <c r="F18" s="19"/>
    </row>
    <row r="19" spans="1:6" ht="19.5" customHeight="1">
      <c r="A19" s="18" t="s">
        <v>1537</v>
      </c>
      <c r="B19" s="18">
        <v>18751</v>
      </c>
      <c r="C19" s="19">
        <v>11447</v>
      </c>
      <c r="D19" s="15"/>
      <c r="E19" s="15"/>
      <c r="F19" s="19"/>
    </row>
    <row r="20" spans="1:6" ht="19.5" customHeight="1">
      <c r="A20" s="18" t="s">
        <v>1538</v>
      </c>
      <c r="B20" s="18">
        <v>14186</v>
      </c>
      <c r="C20" s="19">
        <v>2433</v>
      </c>
      <c r="D20" s="15" t="s">
        <v>1530</v>
      </c>
      <c r="E20" s="15"/>
      <c r="F20" s="19"/>
    </row>
    <row r="21" spans="1:6" ht="19.5" customHeight="1">
      <c r="A21" s="18" t="s">
        <v>1539</v>
      </c>
      <c r="B21" s="18"/>
      <c r="C21" s="19"/>
      <c r="D21" s="15" t="s">
        <v>1530</v>
      </c>
      <c r="E21" s="15"/>
      <c r="F21" s="19"/>
    </row>
    <row r="22" spans="1:6" ht="19.5" customHeight="1">
      <c r="A22" s="18" t="s">
        <v>1540</v>
      </c>
      <c r="B22" s="18">
        <v>78</v>
      </c>
      <c r="C22" s="19">
        <v>78</v>
      </c>
      <c r="D22" s="15" t="s">
        <v>1530</v>
      </c>
      <c r="E22" s="15"/>
      <c r="F22" s="19"/>
    </row>
    <row r="23" spans="1:6" ht="19.5" customHeight="1">
      <c r="A23" s="18" t="s">
        <v>1541</v>
      </c>
      <c r="B23" s="18">
        <v>3092</v>
      </c>
      <c r="C23" s="19">
        <v>1880</v>
      </c>
      <c r="D23" s="18" t="s">
        <v>1530</v>
      </c>
      <c r="E23" s="18"/>
      <c r="F23" s="19"/>
    </row>
    <row r="24" spans="1:6" ht="19.5" customHeight="1">
      <c r="A24" s="18" t="s">
        <v>1542</v>
      </c>
      <c r="B24" s="18">
        <v>18830</v>
      </c>
      <c r="C24" s="19">
        <v>15854</v>
      </c>
      <c r="D24" s="18" t="s">
        <v>1530</v>
      </c>
      <c r="E24" s="18"/>
      <c r="F24" s="19"/>
    </row>
    <row r="25" spans="1:6" ht="19.5" customHeight="1">
      <c r="A25" s="18" t="s">
        <v>1543</v>
      </c>
      <c r="B25" s="18">
        <v>14763</v>
      </c>
      <c r="C25" s="19">
        <v>16388</v>
      </c>
      <c r="D25" s="17" t="s">
        <v>1530</v>
      </c>
      <c r="E25" s="17"/>
      <c r="F25" s="19"/>
    </row>
    <row r="26" spans="1:6" ht="19.5" customHeight="1">
      <c r="A26" s="18" t="s">
        <v>1544</v>
      </c>
      <c r="B26" s="18">
        <v>1966</v>
      </c>
      <c r="C26" s="19">
        <v>1767</v>
      </c>
      <c r="D26" s="18" t="s">
        <v>1530</v>
      </c>
      <c r="E26" s="18"/>
      <c r="F26" s="19"/>
    </row>
    <row r="27" spans="1:6" ht="19.5" customHeight="1">
      <c r="A27" s="18" t="s">
        <v>1545</v>
      </c>
      <c r="B27" s="18"/>
      <c r="C27" s="19"/>
      <c r="D27" s="18" t="s">
        <v>1530</v>
      </c>
      <c r="E27" s="18"/>
      <c r="F27" s="19"/>
    </row>
    <row r="28" spans="1:6" ht="19.5" customHeight="1">
      <c r="A28" s="18" t="s">
        <v>1546</v>
      </c>
      <c r="B28" s="18"/>
      <c r="C28" s="19"/>
      <c r="D28" s="18" t="s">
        <v>1530</v>
      </c>
      <c r="E28" s="18"/>
      <c r="F28" s="19"/>
    </row>
    <row r="29" spans="1:6" ht="19.5" customHeight="1">
      <c r="A29" s="18" t="s">
        <v>1547</v>
      </c>
      <c r="B29" s="18">
        <v>38188</v>
      </c>
      <c r="C29" s="19">
        <v>33907</v>
      </c>
      <c r="D29" s="18" t="s">
        <v>1530</v>
      </c>
      <c r="E29" s="18"/>
      <c r="F29" s="19"/>
    </row>
    <row r="30" spans="1:6" ht="19.5" customHeight="1">
      <c r="A30" s="118" t="s">
        <v>1548</v>
      </c>
      <c r="B30" s="119"/>
      <c r="C30" s="19"/>
      <c r="D30" s="18" t="s">
        <v>1530</v>
      </c>
      <c r="E30" s="18"/>
      <c r="F30" s="19"/>
    </row>
    <row r="31" spans="1:6" ht="19.5" customHeight="1">
      <c r="A31" s="118" t="s">
        <v>1549</v>
      </c>
      <c r="B31" s="119"/>
      <c r="C31" s="19"/>
      <c r="D31" s="18" t="s">
        <v>1530</v>
      </c>
      <c r="E31" s="18"/>
      <c r="F31" s="19"/>
    </row>
    <row r="32" spans="1:6" ht="19.5" customHeight="1">
      <c r="A32" s="118" t="s">
        <v>1550</v>
      </c>
      <c r="B32" s="119"/>
      <c r="C32" s="19"/>
      <c r="D32" s="18" t="s">
        <v>1530</v>
      </c>
      <c r="E32" s="18"/>
      <c r="F32" s="19"/>
    </row>
    <row r="33" spans="1:6" ht="19.5" customHeight="1">
      <c r="A33" s="118" t="s">
        <v>1551</v>
      </c>
      <c r="B33" s="119">
        <v>1593</v>
      </c>
      <c r="C33" s="19">
        <v>1340</v>
      </c>
      <c r="D33" s="18" t="s">
        <v>1530</v>
      </c>
      <c r="E33" s="18"/>
      <c r="F33" s="19"/>
    </row>
    <row r="34" spans="1:6" ht="19.5" customHeight="1">
      <c r="A34" s="118" t="s">
        <v>1552</v>
      </c>
      <c r="B34" s="119">
        <v>23066</v>
      </c>
      <c r="C34" s="19">
        <v>742</v>
      </c>
      <c r="D34" s="15" t="s">
        <v>1530</v>
      </c>
      <c r="E34" s="15"/>
      <c r="F34" s="19"/>
    </row>
    <row r="35" spans="1:6" ht="19.5" customHeight="1">
      <c r="A35" s="118" t="s">
        <v>1553</v>
      </c>
      <c r="B35" s="119"/>
      <c r="C35" s="19"/>
      <c r="D35" s="15" t="s">
        <v>1530</v>
      </c>
      <c r="E35" s="15"/>
      <c r="F35" s="19"/>
    </row>
    <row r="36" spans="1:6" ht="19.5" customHeight="1">
      <c r="A36" s="118" t="s">
        <v>1554</v>
      </c>
      <c r="B36" s="119">
        <v>164</v>
      </c>
      <c r="C36" s="19"/>
      <c r="D36" s="15" t="s">
        <v>1530</v>
      </c>
      <c r="E36" s="15"/>
      <c r="F36" s="19"/>
    </row>
    <row r="37" spans="1:6" ht="19.5" customHeight="1">
      <c r="A37" s="118" t="s">
        <v>1555</v>
      </c>
      <c r="B37" s="119">
        <v>28290</v>
      </c>
      <c r="C37" s="19">
        <v>21698</v>
      </c>
      <c r="D37" s="15" t="s">
        <v>1530</v>
      </c>
      <c r="E37" s="15"/>
      <c r="F37" s="19"/>
    </row>
    <row r="38" spans="1:6" ht="19.5" customHeight="1">
      <c r="A38" s="118" t="s">
        <v>1100</v>
      </c>
      <c r="B38" s="119">
        <v>26989</v>
      </c>
      <c r="C38" s="19">
        <v>15329</v>
      </c>
      <c r="D38" s="15" t="s">
        <v>1530</v>
      </c>
      <c r="E38" s="15"/>
      <c r="F38" s="19"/>
    </row>
    <row r="39" spans="1:6" ht="19.5" customHeight="1">
      <c r="A39" s="118" t="s">
        <v>1556</v>
      </c>
      <c r="B39" s="119">
        <v>4682</v>
      </c>
      <c r="C39" s="19">
        <v>2917</v>
      </c>
      <c r="D39" s="15" t="s">
        <v>1530</v>
      </c>
      <c r="E39" s="15"/>
      <c r="F39" s="19"/>
    </row>
    <row r="40" spans="1:6" ht="19.5" customHeight="1">
      <c r="A40" s="118" t="s">
        <v>1557</v>
      </c>
      <c r="B40" s="119"/>
      <c r="C40" s="19"/>
      <c r="D40" s="15" t="s">
        <v>1530</v>
      </c>
      <c r="E40" s="15"/>
      <c r="F40" s="19"/>
    </row>
    <row r="41" spans="1:6" ht="19.5" customHeight="1">
      <c r="A41" s="118" t="s">
        <v>1558</v>
      </c>
      <c r="B41" s="119">
        <v>22970</v>
      </c>
      <c r="C41" s="19">
        <v>7248</v>
      </c>
      <c r="D41" s="15" t="s">
        <v>1530</v>
      </c>
      <c r="E41" s="15"/>
      <c r="F41" s="19"/>
    </row>
    <row r="42" spans="1:6" ht="19.5" customHeight="1">
      <c r="A42" s="118" t="s">
        <v>1559</v>
      </c>
      <c r="B42" s="119"/>
      <c r="C42" s="19">
        <v>2605</v>
      </c>
      <c r="D42" s="15" t="s">
        <v>1530</v>
      </c>
      <c r="E42" s="15"/>
      <c r="F42" s="19"/>
    </row>
    <row r="43" spans="1:6" ht="19.5" customHeight="1">
      <c r="A43" s="118" t="s">
        <v>1560</v>
      </c>
      <c r="B43" s="119"/>
      <c r="C43" s="19"/>
      <c r="D43" s="15" t="s">
        <v>1530</v>
      </c>
      <c r="E43" s="15"/>
      <c r="F43" s="19"/>
    </row>
    <row r="44" spans="1:6" ht="19.5" customHeight="1">
      <c r="A44" s="118" t="s">
        <v>1561</v>
      </c>
      <c r="B44" s="119"/>
      <c r="C44" s="19"/>
      <c r="D44" s="15" t="s">
        <v>1530</v>
      </c>
      <c r="E44" s="15"/>
      <c r="F44" s="19"/>
    </row>
    <row r="45" spans="1:6" ht="19.5" customHeight="1">
      <c r="A45" s="118" t="s">
        <v>1562</v>
      </c>
      <c r="B45" s="119"/>
      <c r="C45" s="19"/>
      <c r="D45" s="15" t="s">
        <v>1530</v>
      </c>
      <c r="E45" s="15"/>
      <c r="F45" s="19"/>
    </row>
    <row r="46" spans="1:6" ht="19.5" customHeight="1">
      <c r="A46" s="118" t="s">
        <v>1563</v>
      </c>
      <c r="B46" s="119"/>
      <c r="C46" s="19"/>
      <c r="D46" s="15" t="s">
        <v>1530</v>
      </c>
      <c r="E46" s="15"/>
      <c r="F46" s="19"/>
    </row>
    <row r="47" spans="1:6" ht="19.5" customHeight="1">
      <c r="A47" s="118" t="s">
        <v>1564</v>
      </c>
      <c r="B47" s="119">
        <v>12852</v>
      </c>
      <c r="C47" s="19">
        <v>11873</v>
      </c>
      <c r="D47" s="15" t="s">
        <v>1530</v>
      </c>
      <c r="E47" s="15"/>
      <c r="F47" s="19"/>
    </row>
    <row r="48" spans="1:6" ht="19.5" customHeight="1">
      <c r="A48" s="118" t="s">
        <v>1565</v>
      </c>
      <c r="B48" s="119"/>
      <c r="C48" s="19"/>
      <c r="D48" s="18" t="s">
        <v>1530</v>
      </c>
      <c r="E48" s="18"/>
      <c r="F48" s="19"/>
    </row>
    <row r="49" spans="1:6" ht="19.5" customHeight="1">
      <c r="A49" s="118" t="s">
        <v>1101</v>
      </c>
      <c r="B49" s="119"/>
      <c r="C49" s="19"/>
      <c r="D49" s="18"/>
      <c r="E49" s="18"/>
      <c r="F49" s="19"/>
    </row>
    <row r="50" spans="1:6" ht="19.5" customHeight="1">
      <c r="A50" s="118" t="s">
        <v>1566</v>
      </c>
      <c r="B50" s="119"/>
      <c r="C50" s="19"/>
      <c r="D50" s="18" t="s">
        <v>1530</v>
      </c>
      <c r="E50" s="18"/>
      <c r="F50" s="19"/>
    </row>
    <row r="51" spans="1:6" ht="19.5" customHeight="1">
      <c r="A51" s="18" t="s">
        <v>1567</v>
      </c>
      <c r="B51" s="18">
        <v>333</v>
      </c>
      <c r="C51" s="19"/>
      <c r="D51" s="18" t="s">
        <v>1530</v>
      </c>
      <c r="E51" s="18"/>
      <c r="F51" s="19"/>
    </row>
    <row r="52" spans="1:6" ht="19.5" customHeight="1">
      <c r="A52" s="120" t="s">
        <v>1568</v>
      </c>
      <c r="B52" s="248">
        <f>SUM(B53:B73)</f>
        <v>128832</v>
      </c>
      <c r="C52" s="248">
        <f>SUM(C53:C73)</f>
        <v>38441</v>
      </c>
      <c r="D52" s="18" t="s">
        <v>1530</v>
      </c>
      <c r="E52" s="18"/>
      <c r="F52" s="19"/>
    </row>
    <row r="53" spans="1:6" ht="19.5" customHeight="1">
      <c r="A53" s="18" t="s">
        <v>1505</v>
      </c>
      <c r="B53" s="121">
        <v>347</v>
      </c>
      <c r="C53" s="19">
        <v>278</v>
      </c>
      <c r="D53" s="18" t="s">
        <v>1530</v>
      </c>
      <c r="E53" s="18"/>
      <c r="F53" s="19"/>
    </row>
    <row r="54" spans="1:6" ht="19.5" customHeight="1">
      <c r="A54" s="18" t="s">
        <v>1569</v>
      </c>
      <c r="B54" s="121"/>
      <c r="C54" s="19"/>
      <c r="D54" s="18"/>
      <c r="E54" s="18"/>
      <c r="F54" s="19"/>
    </row>
    <row r="55" spans="1:6" ht="19.5" customHeight="1">
      <c r="A55" s="18" t="s">
        <v>1570</v>
      </c>
      <c r="B55" s="16"/>
      <c r="C55" s="19"/>
      <c r="D55" s="18"/>
      <c r="E55" s="18"/>
      <c r="F55" s="19"/>
    </row>
    <row r="56" spans="1:6" ht="19.5" customHeight="1">
      <c r="A56" s="18" t="s">
        <v>1571</v>
      </c>
      <c r="B56" s="16">
        <v>247</v>
      </c>
      <c r="C56" s="19">
        <v>54</v>
      </c>
      <c r="D56" s="18"/>
      <c r="E56" s="15"/>
      <c r="F56" s="19"/>
    </row>
    <row r="57" spans="1:6" ht="19.5" customHeight="1">
      <c r="A57" s="18" t="s">
        <v>1506</v>
      </c>
      <c r="B57" s="13">
        <v>7355</v>
      </c>
      <c r="C57" s="19"/>
      <c r="D57" s="18"/>
      <c r="E57" s="15"/>
      <c r="F57" s="19"/>
    </row>
    <row r="58" spans="1:6" ht="19.5" customHeight="1">
      <c r="A58" s="18" t="s">
        <v>1572</v>
      </c>
      <c r="B58" s="16">
        <v>173</v>
      </c>
      <c r="C58" s="19"/>
      <c r="D58" s="18"/>
      <c r="E58" s="15"/>
      <c r="F58" s="19"/>
    </row>
    <row r="59" spans="1:6" ht="19.5" customHeight="1">
      <c r="A59" s="18" t="s">
        <v>1573</v>
      </c>
      <c r="B59" s="16">
        <v>1950</v>
      </c>
      <c r="C59" s="19"/>
      <c r="D59" s="18"/>
      <c r="E59" s="15"/>
      <c r="F59" s="19"/>
    </row>
    <row r="60" spans="1:6" ht="19.5" customHeight="1">
      <c r="A60" s="18" t="s">
        <v>1574</v>
      </c>
      <c r="B60" s="16">
        <v>4000</v>
      </c>
      <c r="C60" s="19">
        <v>1496</v>
      </c>
      <c r="D60" s="18"/>
      <c r="E60" s="122"/>
      <c r="F60" s="123"/>
    </row>
    <row r="61" spans="1:6" s="124" customFormat="1" ht="19.5" customHeight="1">
      <c r="A61" s="18" t="s">
        <v>1575</v>
      </c>
      <c r="B61" s="122">
        <v>442</v>
      </c>
      <c r="C61" s="123"/>
      <c r="D61" s="18"/>
      <c r="E61" s="122"/>
      <c r="F61" s="123"/>
    </row>
    <row r="62" spans="1:6" ht="19.5" customHeight="1">
      <c r="A62" s="18" t="s">
        <v>1507</v>
      </c>
      <c r="B62" s="16">
        <v>4262</v>
      </c>
      <c r="C62" s="19"/>
      <c r="D62" s="18"/>
      <c r="E62" s="16"/>
      <c r="F62" s="19"/>
    </row>
    <row r="63" spans="1:6" ht="19.5" customHeight="1">
      <c r="A63" s="18" t="s">
        <v>1576</v>
      </c>
      <c r="B63" s="16">
        <v>3650</v>
      </c>
      <c r="C63" s="19"/>
      <c r="D63" s="18"/>
      <c r="E63" s="16"/>
      <c r="F63" s="19"/>
    </row>
    <row r="64" spans="1:6" ht="19.5" customHeight="1">
      <c r="A64" s="18" t="s">
        <v>1577</v>
      </c>
      <c r="B64" s="16">
        <v>77225</v>
      </c>
      <c r="C64" s="19">
        <v>31040</v>
      </c>
      <c r="D64" s="18"/>
      <c r="E64" s="16"/>
      <c r="F64" s="19"/>
    </row>
    <row r="65" spans="1:6" ht="19.5" customHeight="1">
      <c r="A65" s="18" t="s">
        <v>1508</v>
      </c>
      <c r="B65" s="16">
        <v>1646</v>
      </c>
      <c r="C65" s="19"/>
      <c r="D65" s="18"/>
      <c r="E65" s="16"/>
      <c r="F65" s="19"/>
    </row>
    <row r="66" spans="1:6" ht="19.5" customHeight="1">
      <c r="A66" s="18" t="s">
        <v>1578</v>
      </c>
      <c r="B66" s="16">
        <v>3514</v>
      </c>
      <c r="C66" s="19"/>
      <c r="D66" s="18"/>
      <c r="E66" s="16"/>
      <c r="F66" s="19"/>
    </row>
    <row r="67" spans="1:6" ht="19.5" customHeight="1">
      <c r="A67" s="18" t="s">
        <v>1579</v>
      </c>
      <c r="B67" s="16">
        <v>2352</v>
      </c>
      <c r="C67" s="19">
        <v>701</v>
      </c>
      <c r="D67" s="18"/>
      <c r="E67" s="16"/>
      <c r="F67" s="19"/>
    </row>
    <row r="68" spans="1:6" ht="19.5" customHeight="1">
      <c r="A68" s="18" t="s">
        <v>1580</v>
      </c>
      <c r="B68" s="16"/>
      <c r="C68" s="19"/>
      <c r="D68" s="18"/>
      <c r="E68" s="16"/>
      <c r="F68" s="19"/>
    </row>
    <row r="69" spans="1:6" ht="19.5" customHeight="1">
      <c r="A69" s="18" t="s">
        <v>1581</v>
      </c>
      <c r="B69" s="16">
        <v>253</v>
      </c>
      <c r="C69" s="19"/>
      <c r="D69" s="18"/>
      <c r="E69" s="16"/>
      <c r="F69" s="19"/>
    </row>
    <row r="70" spans="1:6" ht="19.5" customHeight="1">
      <c r="A70" s="18" t="s">
        <v>1509</v>
      </c>
      <c r="B70" s="16">
        <v>20594</v>
      </c>
      <c r="C70" s="19">
        <v>4872</v>
      </c>
      <c r="D70" s="18"/>
      <c r="E70" s="16"/>
      <c r="F70" s="19"/>
    </row>
    <row r="71" spans="1:6" ht="19.5" customHeight="1">
      <c r="A71" s="18" t="s">
        <v>1582</v>
      </c>
      <c r="B71" s="16"/>
      <c r="C71" s="19"/>
      <c r="D71" s="18"/>
      <c r="E71" s="16"/>
      <c r="F71" s="19"/>
    </row>
    <row r="72" spans="1:6" ht="19.5" customHeight="1">
      <c r="A72" s="18" t="s">
        <v>1102</v>
      </c>
      <c r="B72" s="16">
        <v>800</v>
      </c>
      <c r="C72" s="19"/>
      <c r="D72" s="20"/>
      <c r="E72" s="16"/>
      <c r="F72" s="19"/>
    </row>
    <row r="73" spans="1:6" ht="19.5" customHeight="1">
      <c r="A73" s="121" t="s">
        <v>1583</v>
      </c>
      <c r="B73" s="16">
        <v>22</v>
      </c>
      <c r="C73" s="19"/>
      <c r="D73" s="20"/>
      <c r="E73" s="16"/>
      <c r="F73" s="19"/>
    </row>
    <row r="74" spans="1:6" ht="19.5" customHeight="1">
      <c r="A74" s="121"/>
      <c r="B74" s="16"/>
      <c r="C74" s="125"/>
      <c r="D74" s="20"/>
      <c r="E74" s="126"/>
      <c r="F74" s="19"/>
    </row>
    <row r="75" spans="1:6" ht="19.5" customHeight="1">
      <c r="A75" s="121"/>
      <c r="B75" s="127"/>
      <c r="C75" s="19"/>
      <c r="D75" s="20"/>
      <c r="E75" s="127"/>
      <c r="F75" s="19"/>
    </row>
    <row r="76" spans="1:6" ht="19.5" customHeight="1">
      <c r="A76" s="98" t="s">
        <v>1584</v>
      </c>
      <c r="B76" s="244">
        <v>6850</v>
      </c>
      <c r="C76" s="128"/>
      <c r="D76" s="18" t="s">
        <v>1530</v>
      </c>
      <c r="E76" s="129"/>
      <c r="F76" s="129"/>
    </row>
    <row r="77" spans="1:6" ht="19.5" customHeight="1">
      <c r="A77" s="98" t="s">
        <v>1585</v>
      </c>
      <c r="B77" s="244"/>
      <c r="C77" s="128"/>
      <c r="D77" s="130" t="s">
        <v>1586</v>
      </c>
      <c r="E77" s="98"/>
      <c r="F77" s="128"/>
    </row>
    <row r="78" spans="1:6" ht="19.5" customHeight="1">
      <c r="A78" s="16" t="s">
        <v>1103</v>
      </c>
      <c r="B78" s="247"/>
      <c r="C78" s="129"/>
      <c r="D78" s="117" t="s">
        <v>1587</v>
      </c>
      <c r="E78" s="239">
        <v>9020</v>
      </c>
      <c r="F78" s="128"/>
    </row>
    <row r="79" spans="1:6" ht="19.5" customHeight="1">
      <c r="A79" s="16" t="s">
        <v>1104</v>
      </c>
      <c r="B79" s="245"/>
      <c r="C79" s="129"/>
      <c r="D79" s="98" t="s">
        <v>1588</v>
      </c>
      <c r="E79" s="239">
        <v>6152</v>
      </c>
      <c r="F79" s="128">
        <v>9400</v>
      </c>
    </row>
    <row r="80" spans="1:6" ht="19.5" customHeight="1">
      <c r="A80" s="16" t="s">
        <v>1105</v>
      </c>
      <c r="B80" s="245"/>
      <c r="C80" s="129"/>
      <c r="D80" s="98" t="s">
        <v>1589</v>
      </c>
      <c r="E80" s="244"/>
      <c r="F80" s="128"/>
    </row>
    <row r="81" spans="1:6" ht="19.5" customHeight="1">
      <c r="A81" s="98" t="s">
        <v>1590</v>
      </c>
      <c r="B81" s="244"/>
      <c r="C81" s="128"/>
      <c r="D81" s="98" t="s">
        <v>1591</v>
      </c>
      <c r="E81" s="244"/>
      <c r="F81" s="128"/>
    </row>
    <row r="82" spans="1:6" ht="19.5" customHeight="1">
      <c r="A82" s="98" t="s">
        <v>1592</v>
      </c>
      <c r="B82" s="244">
        <v>16800</v>
      </c>
      <c r="C82" s="128"/>
      <c r="D82" s="131" t="s">
        <v>1593</v>
      </c>
      <c r="E82" s="244">
        <v>860</v>
      </c>
      <c r="F82" s="128"/>
    </row>
    <row r="83" spans="1:6" ht="19.5" customHeight="1">
      <c r="A83" s="98" t="s">
        <v>1594</v>
      </c>
      <c r="B83" s="244"/>
      <c r="C83" s="128"/>
      <c r="D83" s="131" t="s">
        <v>1595</v>
      </c>
      <c r="E83" s="244"/>
      <c r="F83" s="128"/>
    </row>
    <row r="84" spans="1:6" ht="18.75" customHeight="1">
      <c r="A84" s="98" t="s">
        <v>1596</v>
      </c>
      <c r="B84" s="244"/>
      <c r="C84" s="128"/>
      <c r="D84" s="16"/>
      <c r="E84" s="245"/>
      <c r="F84" s="129"/>
    </row>
    <row r="85" spans="1:6" ht="21.75" customHeight="1">
      <c r="A85" s="16"/>
      <c r="B85" s="245"/>
      <c r="C85" s="129"/>
      <c r="D85" s="16"/>
      <c r="E85" s="245"/>
      <c r="F85" s="129"/>
    </row>
    <row r="86" spans="1:6" ht="14.25">
      <c r="A86" s="16"/>
      <c r="B86" s="245"/>
      <c r="C86" s="129"/>
      <c r="D86" s="16"/>
      <c r="E86" s="245"/>
      <c r="F86" s="129"/>
    </row>
    <row r="87" spans="1:6" ht="14.25">
      <c r="A87" s="16"/>
      <c r="B87" s="245"/>
      <c r="C87" s="129"/>
      <c r="D87" s="16" t="s">
        <v>1530</v>
      </c>
      <c r="E87" s="245"/>
      <c r="F87" s="129"/>
    </row>
    <row r="88" spans="1:6" ht="14.25">
      <c r="A88" s="16"/>
      <c r="B88" s="245"/>
      <c r="C88" s="129"/>
      <c r="D88" s="16"/>
      <c r="E88" s="245"/>
      <c r="F88" s="129"/>
    </row>
    <row r="89" spans="1:6" ht="14.25">
      <c r="A89" s="16"/>
      <c r="B89" s="245"/>
      <c r="C89" s="129"/>
      <c r="D89" s="16"/>
      <c r="E89" s="245"/>
      <c r="F89" s="129"/>
    </row>
    <row r="90" spans="1:6" ht="22.5" customHeight="1">
      <c r="A90" s="132" t="s">
        <v>1597</v>
      </c>
      <c r="B90" s="246">
        <f>SUM(B6,B7)</f>
        <v>571636</v>
      </c>
      <c r="C90" s="133">
        <f>SUM(C6,C7)</f>
        <v>347963</v>
      </c>
      <c r="D90" s="132" t="s">
        <v>1598</v>
      </c>
      <c r="E90" s="246">
        <f>SUM(E6,E7)</f>
        <v>571636</v>
      </c>
      <c r="F90" s="133">
        <f>SUM(F6,F7)</f>
        <v>347963</v>
      </c>
    </row>
    <row r="91" ht="14.25">
      <c r="D91" s="134"/>
    </row>
    <row r="92" ht="14.25">
      <c r="D92" s="134"/>
    </row>
    <row r="93" ht="14.25">
      <c r="D93" s="134"/>
    </row>
    <row r="94" ht="14.25">
      <c r="D94" s="134"/>
    </row>
    <row r="95" ht="14.25">
      <c r="D95" s="134"/>
    </row>
    <row r="96" ht="14.25">
      <c r="D96" s="134"/>
    </row>
    <row r="97" ht="14.25">
      <c r="D97" s="134"/>
    </row>
    <row r="98" ht="14.25">
      <c r="D98" s="134"/>
    </row>
    <row r="99" ht="14.25">
      <c r="D99" s="134"/>
    </row>
    <row r="100" ht="14.25">
      <c r="D100" s="134"/>
    </row>
    <row r="101" ht="14.25">
      <c r="D101" s="134"/>
    </row>
    <row r="102" ht="14.25">
      <c r="D102" s="134"/>
    </row>
    <row r="103" ht="14.25">
      <c r="D103" s="134"/>
    </row>
    <row r="104" ht="14.25">
      <c r="D104" s="134"/>
    </row>
    <row r="105" ht="14.25">
      <c r="D105" s="134"/>
    </row>
    <row r="106" ht="14.25">
      <c r="D106" s="134"/>
    </row>
    <row r="107" ht="14.25">
      <c r="D107" s="134"/>
    </row>
    <row r="108" ht="14.25">
      <c r="D108" s="134"/>
    </row>
    <row r="109" ht="14.25">
      <c r="D109" s="134"/>
    </row>
  </sheetData>
  <sheetProtection/>
  <protectedRanges>
    <protectedRange password="CC35" sqref="B30:B50" name="区域1_1"/>
  </protectedRanges>
  <mergeCells count="3">
    <mergeCell ref="A2:F2"/>
    <mergeCell ref="A4:C4"/>
    <mergeCell ref="D4:F4"/>
  </mergeCells>
  <printOptions horizontalCentered="1"/>
  <pageMargins left="0.55" right="0.55" top="0.98" bottom="0.98" header="0.51" footer="0.71"/>
  <pageSetup horizontalDpi="600" verticalDpi="600" orientation="landscape" paperSize="9" r:id="rId1"/>
  <headerFooter alignWithMargins="0">
    <oddFooter>&amp;C&amp;10第 &amp;P 页，共 &amp;N 页</oddFooter>
  </headerFooter>
</worksheet>
</file>

<file path=xl/worksheets/sheet7.xml><?xml version="1.0" encoding="utf-8"?>
<worksheet xmlns="http://schemas.openxmlformats.org/spreadsheetml/2006/main" xmlns:r="http://schemas.openxmlformats.org/officeDocument/2006/relationships">
  <dimension ref="A1:H226"/>
  <sheetViews>
    <sheetView zoomScalePageLayoutView="0" workbookViewId="0" topLeftCell="A1">
      <pane xSplit="2" ySplit="6" topLeftCell="C215" activePane="bottomRight" state="frozen"/>
      <selection pane="topLeft" activeCell="A1" sqref="A1"/>
      <selection pane="topRight" activeCell="C1" sqref="C1"/>
      <selection pane="bottomLeft" activeCell="A7" sqref="A7"/>
      <selection pane="bottomRight" activeCell="C221" sqref="C221"/>
    </sheetView>
  </sheetViews>
  <sheetFormatPr defaultColWidth="9.00390625" defaultRowHeight="14.25"/>
  <cols>
    <col min="1" max="1" width="45.25390625" style="136" customWidth="1"/>
    <col min="2" max="2" width="15.50390625" style="136" customWidth="1"/>
    <col min="3" max="3" width="15.25390625" style="190" customWidth="1"/>
    <col min="4" max="4" width="19.125" style="290" customWidth="1"/>
    <col min="5" max="5" width="18.125" style="136" customWidth="1"/>
    <col min="6" max="7" width="15.25390625" style="136" customWidth="1"/>
    <col min="8" max="8" width="15.50390625" style="136" customWidth="1"/>
    <col min="9" max="16384" width="9.00390625" style="136" customWidth="1"/>
  </cols>
  <sheetData>
    <row r="1" ht="14.25">
      <c r="A1" s="135" t="s">
        <v>1106</v>
      </c>
    </row>
    <row r="2" spans="1:8" ht="20.25">
      <c r="A2" s="312" t="s">
        <v>1107</v>
      </c>
      <c r="B2" s="312"/>
      <c r="C2" s="312"/>
      <c r="D2" s="312"/>
      <c r="E2" s="312"/>
      <c r="F2" s="312"/>
      <c r="G2" s="312"/>
      <c r="H2" s="312"/>
    </row>
    <row r="3" spans="1:8" ht="18" customHeight="1">
      <c r="A3" s="135"/>
      <c r="H3" s="137" t="s">
        <v>122</v>
      </c>
    </row>
    <row r="4" spans="1:8" s="140" customFormat="1" ht="31.5" customHeight="1">
      <c r="A4" s="313" t="s">
        <v>123</v>
      </c>
      <c r="B4" s="313" t="s">
        <v>125</v>
      </c>
      <c r="C4" s="313" t="s">
        <v>1108</v>
      </c>
      <c r="D4" s="314" t="s">
        <v>1109</v>
      </c>
      <c r="E4" s="315" t="s">
        <v>1110</v>
      </c>
      <c r="F4" s="315" t="s">
        <v>1111</v>
      </c>
      <c r="G4" s="313" t="s">
        <v>1112</v>
      </c>
      <c r="H4" s="313" t="s">
        <v>1113</v>
      </c>
    </row>
    <row r="5" spans="1:8" s="140" customFormat="1" ht="27" customHeight="1">
      <c r="A5" s="313"/>
      <c r="B5" s="313"/>
      <c r="C5" s="313"/>
      <c r="D5" s="314"/>
      <c r="E5" s="315"/>
      <c r="F5" s="315"/>
      <c r="G5" s="313"/>
      <c r="H5" s="313"/>
    </row>
    <row r="6" spans="1:8" ht="19.5" customHeight="1">
      <c r="A6" s="141" t="s">
        <v>126</v>
      </c>
      <c r="B6" s="142">
        <f>SUM(C6:H6)</f>
        <v>22876</v>
      </c>
      <c r="C6" s="142">
        <f>SUM(C7:C33)</f>
        <v>22598</v>
      </c>
      <c r="D6" s="142">
        <f>SUM(D7:D33)</f>
        <v>278</v>
      </c>
      <c r="E6" s="142"/>
      <c r="F6" s="142"/>
      <c r="G6" s="142"/>
      <c r="H6" s="142"/>
    </row>
    <row r="7" spans="1:8" ht="19.5" customHeight="1">
      <c r="A7" s="143" t="s">
        <v>127</v>
      </c>
      <c r="B7" s="138">
        <f>SUM(C7:H7)</f>
        <v>612</v>
      </c>
      <c r="C7" s="138">
        <v>612</v>
      </c>
      <c r="D7" s="139"/>
      <c r="E7" s="138"/>
      <c r="F7" s="138"/>
      <c r="G7" s="138"/>
      <c r="H7" s="138"/>
    </row>
    <row r="8" spans="1:8" ht="19.5" customHeight="1">
      <c r="A8" s="143" t="s">
        <v>139</v>
      </c>
      <c r="B8" s="138">
        <f aca="true" t="shared" si="0" ref="B8:B70">SUM(C8:H8)</f>
        <v>429</v>
      </c>
      <c r="C8" s="138">
        <v>429</v>
      </c>
      <c r="D8" s="139"/>
      <c r="E8" s="138"/>
      <c r="F8" s="138"/>
      <c r="G8" s="138"/>
      <c r="H8" s="138"/>
    </row>
    <row r="9" spans="1:8" ht="19.5" customHeight="1">
      <c r="A9" s="143" t="s">
        <v>144</v>
      </c>
      <c r="B9" s="138">
        <f t="shared" si="0"/>
        <v>7465</v>
      </c>
      <c r="C9" s="138">
        <v>7465</v>
      </c>
      <c r="D9" s="139"/>
      <c r="E9" s="138"/>
      <c r="F9" s="138"/>
      <c r="G9" s="138"/>
      <c r="H9" s="138"/>
    </row>
    <row r="10" spans="1:8" ht="19.5" customHeight="1">
      <c r="A10" s="143" t="s">
        <v>151</v>
      </c>
      <c r="B10" s="138">
        <f t="shared" si="0"/>
        <v>952</v>
      </c>
      <c r="C10" s="138">
        <v>952</v>
      </c>
      <c r="D10" s="139"/>
      <c r="E10" s="138"/>
      <c r="F10" s="138"/>
      <c r="G10" s="138"/>
      <c r="H10" s="138"/>
    </row>
    <row r="11" spans="1:8" ht="19.5" customHeight="1">
      <c r="A11" s="144" t="s">
        <v>158</v>
      </c>
      <c r="B11" s="138">
        <f t="shared" si="0"/>
        <v>350</v>
      </c>
      <c r="C11" s="138">
        <v>342</v>
      </c>
      <c r="D11" s="139">
        <v>8</v>
      </c>
      <c r="E11" s="138"/>
      <c r="F11" s="138"/>
      <c r="G11" s="138"/>
      <c r="H11" s="138"/>
    </row>
    <row r="12" spans="1:8" ht="19.5" customHeight="1">
      <c r="A12" s="143" t="s">
        <v>165</v>
      </c>
      <c r="B12" s="138">
        <f t="shared" si="0"/>
        <v>1594</v>
      </c>
      <c r="C12" s="138">
        <v>1594</v>
      </c>
      <c r="D12" s="139"/>
      <c r="E12" s="138"/>
      <c r="F12" s="138"/>
      <c r="G12" s="138"/>
      <c r="H12" s="138"/>
    </row>
    <row r="13" spans="1:8" ht="19.5" customHeight="1">
      <c r="A13" s="143" t="s">
        <v>172</v>
      </c>
      <c r="B13" s="138">
        <f t="shared" si="0"/>
        <v>450</v>
      </c>
      <c r="C13" s="138">
        <v>450</v>
      </c>
      <c r="D13" s="139"/>
      <c r="E13" s="138"/>
      <c r="F13" s="138"/>
      <c r="G13" s="138"/>
      <c r="H13" s="138"/>
    </row>
    <row r="14" spans="1:8" ht="19.5" customHeight="1">
      <c r="A14" s="144" t="s">
        <v>178</v>
      </c>
      <c r="B14" s="138">
        <f t="shared" si="0"/>
        <v>791</v>
      </c>
      <c r="C14" s="138">
        <v>791</v>
      </c>
      <c r="D14" s="139"/>
      <c r="E14" s="138"/>
      <c r="F14" s="138"/>
      <c r="G14" s="138"/>
      <c r="H14" s="138"/>
    </row>
    <row r="15" spans="1:8" ht="19.5" customHeight="1">
      <c r="A15" s="143" t="s">
        <v>182</v>
      </c>
      <c r="B15" s="138"/>
      <c r="C15" s="138"/>
      <c r="D15" s="139"/>
      <c r="E15" s="138"/>
      <c r="F15" s="138"/>
      <c r="G15" s="138"/>
      <c r="H15" s="138"/>
    </row>
    <row r="16" spans="1:8" ht="19.5" customHeight="1">
      <c r="A16" s="144" t="s">
        <v>189</v>
      </c>
      <c r="B16" s="138">
        <f t="shared" si="0"/>
        <v>1892</v>
      </c>
      <c r="C16" s="138">
        <v>1892</v>
      </c>
      <c r="D16" s="139"/>
      <c r="E16" s="138"/>
      <c r="F16" s="138"/>
      <c r="G16" s="138"/>
      <c r="H16" s="138"/>
    </row>
    <row r="17" spans="1:8" ht="19.5" customHeight="1">
      <c r="A17" s="22" t="s">
        <v>195</v>
      </c>
      <c r="B17" s="138">
        <f t="shared" si="0"/>
        <v>709</v>
      </c>
      <c r="C17" s="138">
        <v>709</v>
      </c>
      <c r="D17" s="139"/>
      <c r="E17" s="138"/>
      <c r="F17" s="138"/>
      <c r="G17" s="138"/>
      <c r="H17" s="138"/>
    </row>
    <row r="18" spans="1:8" ht="19.5" customHeight="1">
      <c r="A18" s="22" t="s">
        <v>200</v>
      </c>
      <c r="B18" s="138">
        <f t="shared" si="0"/>
        <v>60</v>
      </c>
      <c r="C18" s="138">
        <v>60</v>
      </c>
      <c r="D18" s="139"/>
      <c r="E18" s="138"/>
      <c r="F18" s="138"/>
      <c r="G18" s="138"/>
      <c r="H18" s="138"/>
    </row>
    <row r="19" spans="1:8" ht="19.5" customHeight="1">
      <c r="A19" s="144" t="s">
        <v>207</v>
      </c>
      <c r="B19" s="138"/>
      <c r="C19" s="138"/>
      <c r="D19" s="139"/>
      <c r="E19" s="138"/>
      <c r="F19" s="138"/>
      <c r="G19" s="138"/>
      <c r="H19" s="138"/>
    </row>
    <row r="20" spans="1:8" ht="19.5" customHeight="1">
      <c r="A20" s="144" t="s">
        <v>216</v>
      </c>
      <c r="B20" s="138">
        <f t="shared" si="0"/>
        <v>55</v>
      </c>
      <c r="C20" s="138">
        <v>55</v>
      </c>
      <c r="D20" s="139"/>
      <c r="E20" s="138"/>
      <c r="F20" s="138"/>
      <c r="G20" s="138"/>
      <c r="H20" s="138"/>
    </row>
    <row r="21" spans="1:8" ht="19.5" customHeight="1">
      <c r="A21" s="143" t="s">
        <v>219</v>
      </c>
      <c r="B21" s="138"/>
      <c r="C21" s="138"/>
      <c r="D21" s="139"/>
      <c r="E21" s="138"/>
      <c r="F21" s="138"/>
      <c r="G21" s="138"/>
      <c r="H21" s="138"/>
    </row>
    <row r="22" spans="1:8" ht="19.5" customHeight="1">
      <c r="A22" s="144" t="s">
        <v>223</v>
      </c>
      <c r="B22" s="138">
        <f t="shared" si="0"/>
        <v>380</v>
      </c>
      <c r="C22" s="138">
        <v>380</v>
      </c>
      <c r="D22" s="139"/>
      <c r="E22" s="138"/>
      <c r="F22" s="138"/>
      <c r="G22" s="138"/>
      <c r="H22" s="138"/>
    </row>
    <row r="23" spans="1:8" ht="18.75" customHeight="1">
      <c r="A23" s="144" t="s">
        <v>226</v>
      </c>
      <c r="B23" s="138">
        <f t="shared" si="0"/>
        <v>51</v>
      </c>
      <c r="C23" s="138">
        <v>51</v>
      </c>
      <c r="D23" s="139"/>
      <c r="E23" s="138"/>
      <c r="F23" s="138"/>
      <c r="G23" s="138"/>
      <c r="H23" s="138"/>
    </row>
    <row r="24" spans="1:8" ht="19.5" customHeight="1">
      <c r="A24" s="144" t="s">
        <v>228</v>
      </c>
      <c r="B24" s="138">
        <f t="shared" si="0"/>
        <v>684</v>
      </c>
      <c r="C24" s="138">
        <v>618</v>
      </c>
      <c r="D24" s="139">
        <v>66</v>
      </c>
      <c r="E24" s="138"/>
      <c r="F24" s="138"/>
      <c r="G24" s="138"/>
      <c r="H24" s="138"/>
    </row>
    <row r="25" spans="1:8" ht="19.5" customHeight="1">
      <c r="A25" s="144" t="s">
        <v>230</v>
      </c>
      <c r="B25" s="138">
        <f t="shared" si="0"/>
        <v>986</v>
      </c>
      <c r="C25" s="138">
        <v>986</v>
      </c>
      <c r="D25" s="139"/>
      <c r="E25" s="138"/>
      <c r="F25" s="138"/>
      <c r="G25" s="138"/>
      <c r="H25" s="138"/>
    </row>
    <row r="26" spans="1:8" ht="19.5" customHeight="1">
      <c r="A26" s="144" t="s">
        <v>233</v>
      </c>
      <c r="B26" s="138">
        <f t="shared" si="0"/>
        <v>966</v>
      </c>
      <c r="C26" s="138">
        <v>966</v>
      </c>
      <c r="D26" s="139"/>
      <c r="E26" s="138"/>
      <c r="F26" s="138"/>
      <c r="G26" s="138"/>
      <c r="H26" s="138"/>
    </row>
    <row r="27" spans="1:8" ht="19.5" customHeight="1">
      <c r="A27" s="144" t="s">
        <v>236</v>
      </c>
      <c r="B27" s="138">
        <f t="shared" si="0"/>
        <v>458</v>
      </c>
      <c r="C27" s="138">
        <v>458</v>
      </c>
      <c r="D27" s="139"/>
      <c r="E27" s="138"/>
      <c r="F27" s="138"/>
      <c r="G27" s="138"/>
      <c r="H27" s="138"/>
    </row>
    <row r="28" spans="1:8" ht="19.5" customHeight="1">
      <c r="A28" s="144" t="s">
        <v>238</v>
      </c>
      <c r="B28" s="138">
        <f t="shared" si="0"/>
        <v>624</v>
      </c>
      <c r="C28" s="138">
        <v>482</v>
      </c>
      <c r="D28" s="139">
        <v>142</v>
      </c>
      <c r="E28" s="138"/>
      <c r="F28" s="138"/>
      <c r="G28" s="138"/>
      <c r="H28" s="138"/>
    </row>
    <row r="29" spans="1:8" ht="19.5" customHeight="1">
      <c r="A29" s="144" t="s">
        <v>242</v>
      </c>
      <c r="B29" s="138"/>
      <c r="C29" s="138"/>
      <c r="D29" s="139"/>
      <c r="E29" s="138"/>
      <c r="F29" s="138"/>
      <c r="G29" s="138"/>
      <c r="H29" s="138"/>
    </row>
    <row r="30" spans="1:8" ht="19.5" customHeight="1">
      <c r="A30" s="144" t="s">
        <v>244</v>
      </c>
      <c r="B30" s="138">
        <f t="shared" si="0"/>
        <v>804</v>
      </c>
      <c r="C30" s="138">
        <v>797</v>
      </c>
      <c r="D30" s="139">
        <v>7</v>
      </c>
      <c r="E30" s="138"/>
      <c r="F30" s="138"/>
      <c r="G30" s="138"/>
      <c r="H30" s="138"/>
    </row>
    <row r="31" spans="1:8" ht="19.5" customHeight="1">
      <c r="A31" s="144" t="s">
        <v>246</v>
      </c>
      <c r="B31" s="138">
        <f t="shared" si="0"/>
        <v>630</v>
      </c>
      <c r="C31" s="138">
        <v>630</v>
      </c>
      <c r="D31" s="139"/>
      <c r="E31" s="138"/>
      <c r="F31" s="138"/>
      <c r="G31" s="138"/>
      <c r="H31" s="138"/>
    </row>
    <row r="32" spans="1:8" ht="19.5" customHeight="1">
      <c r="A32" s="144" t="s">
        <v>248</v>
      </c>
      <c r="B32" s="138">
        <f t="shared" si="0"/>
        <v>1784</v>
      </c>
      <c r="C32" s="138">
        <v>1729</v>
      </c>
      <c r="D32" s="139">
        <v>55</v>
      </c>
      <c r="E32" s="138"/>
      <c r="F32" s="138"/>
      <c r="G32" s="138"/>
      <c r="H32" s="138"/>
    </row>
    <row r="33" spans="1:8" ht="19.5" customHeight="1">
      <c r="A33" s="144" t="s">
        <v>253</v>
      </c>
      <c r="B33" s="138">
        <f t="shared" si="0"/>
        <v>150</v>
      </c>
      <c r="C33" s="138">
        <v>150</v>
      </c>
      <c r="D33" s="139"/>
      <c r="E33" s="138"/>
      <c r="F33" s="138"/>
      <c r="G33" s="138"/>
      <c r="H33" s="138"/>
    </row>
    <row r="34" spans="1:8" ht="19.5" customHeight="1">
      <c r="A34" s="141" t="s">
        <v>256</v>
      </c>
      <c r="B34" s="142"/>
      <c r="C34" s="142"/>
      <c r="D34" s="142"/>
      <c r="E34" s="142"/>
      <c r="F34" s="142"/>
      <c r="G34" s="142"/>
      <c r="H34" s="142"/>
    </row>
    <row r="35" spans="1:8" ht="19.5" customHeight="1">
      <c r="A35" s="143" t="s">
        <v>257</v>
      </c>
      <c r="B35" s="138"/>
      <c r="C35" s="138"/>
      <c r="D35" s="139"/>
      <c r="E35" s="138"/>
      <c r="F35" s="138"/>
      <c r="G35" s="138"/>
      <c r="H35" s="138"/>
    </row>
    <row r="36" spans="1:8" ht="19.5" customHeight="1">
      <c r="A36" s="143" t="s">
        <v>258</v>
      </c>
      <c r="B36" s="138"/>
      <c r="C36" s="138"/>
      <c r="D36" s="139"/>
      <c r="E36" s="138"/>
      <c r="F36" s="138"/>
      <c r="G36" s="138"/>
      <c r="H36" s="138"/>
    </row>
    <row r="37" spans="1:8" ht="19.5" customHeight="1">
      <c r="A37" s="141" t="s">
        <v>259</v>
      </c>
      <c r="B37" s="142"/>
      <c r="C37" s="142"/>
      <c r="D37" s="142"/>
      <c r="E37" s="142"/>
      <c r="F37" s="142"/>
      <c r="G37" s="142"/>
      <c r="H37" s="142"/>
    </row>
    <row r="38" spans="1:8" ht="19.5" customHeight="1">
      <c r="A38" s="144" t="s">
        <v>260</v>
      </c>
      <c r="B38" s="138"/>
      <c r="C38" s="138"/>
      <c r="D38" s="139"/>
      <c r="E38" s="138"/>
      <c r="F38" s="138"/>
      <c r="G38" s="138"/>
      <c r="H38" s="138"/>
    </row>
    <row r="39" spans="1:8" ht="19.5" customHeight="1">
      <c r="A39" s="144" t="s">
        <v>270</v>
      </c>
      <c r="B39" s="138"/>
      <c r="C39" s="138"/>
      <c r="D39" s="139"/>
      <c r="E39" s="138"/>
      <c r="F39" s="138"/>
      <c r="G39" s="138"/>
      <c r="H39" s="138"/>
    </row>
    <row r="40" spans="1:8" ht="19.5" customHeight="1">
      <c r="A40" s="141" t="s">
        <v>271</v>
      </c>
      <c r="B40" s="142">
        <f t="shared" si="0"/>
        <v>11282</v>
      </c>
      <c r="C40" s="142">
        <f>SUM(C41:C51)</f>
        <v>11228</v>
      </c>
      <c r="D40" s="142">
        <f>SUM(D41:D51)</f>
        <v>54</v>
      </c>
      <c r="E40" s="142"/>
      <c r="F40" s="142"/>
      <c r="G40" s="142"/>
      <c r="H40" s="142"/>
    </row>
    <row r="41" spans="1:8" ht="19.5" customHeight="1">
      <c r="A41" s="143" t="s">
        <v>272</v>
      </c>
      <c r="B41" s="138">
        <f t="shared" si="0"/>
        <v>46</v>
      </c>
      <c r="C41" s="138">
        <v>46</v>
      </c>
      <c r="D41" s="139"/>
      <c r="E41" s="138"/>
      <c r="F41" s="138"/>
      <c r="G41" s="138"/>
      <c r="H41" s="138"/>
    </row>
    <row r="42" spans="1:8" ht="19.5" customHeight="1">
      <c r="A42" s="144" t="s">
        <v>275</v>
      </c>
      <c r="B42" s="138">
        <f t="shared" si="0"/>
        <v>9508</v>
      </c>
      <c r="C42" s="249">
        <v>9508</v>
      </c>
      <c r="D42" s="138"/>
      <c r="E42" s="11"/>
      <c r="F42" s="11"/>
      <c r="G42" s="11"/>
      <c r="H42" s="11"/>
    </row>
    <row r="43" spans="1:8" ht="19.5" customHeight="1">
      <c r="A43" s="143" t="s">
        <v>279</v>
      </c>
      <c r="B43" s="138"/>
      <c r="C43" s="249"/>
      <c r="D43" s="138"/>
      <c r="E43" s="11"/>
      <c r="F43" s="11"/>
      <c r="G43" s="11"/>
      <c r="H43" s="11"/>
    </row>
    <row r="44" spans="1:8" ht="19.5" customHeight="1">
      <c r="A44" s="143" t="s">
        <v>282</v>
      </c>
      <c r="B44" s="138"/>
      <c r="C44" s="249"/>
      <c r="D44" s="138"/>
      <c r="E44" s="11"/>
      <c r="F44" s="11"/>
      <c r="G44" s="11"/>
      <c r="H44" s="11"/>
    </row>
    <row r="45" spans="1:8" ht="19.5" customHeight="1">
      <c r="A45" s="22" t="s">
        <v>286</v>
      </c>
      <c r="B45" s="138"/>
      <c r="C45" s="249"/>
      <c r="D45" s="138"/>
      <c r="E45" s="11"/>
      <c r="F45" s="11"/>
      <c r="G45" s="11"/>
      <c r="H45" s="11"/>
    </row>
    <row r="46" spans="1:8" ht="19.5" customHeight="1">
      <c r="A46" s="143" t="s">
        <v>291</v>
      </c>
      <c r="B46" s="138">
        <f t="shared" si="0"/>
        <v>1601</v>
      </c>
      <c r="C46" s="249">
        <v>1547</v>
      </c>
      <c r="D46" s="138">
        <v>54</v>
      </c>
      <c r="E46" s="11"/>
      <c r="F46" s="11"/>
      <c r="G46" s="11"/>
      <c r="H46" s="11"/>
    </row>
    <row r="47" spans="1:8" ht="19.5" customHeight="1">
      <c r="A47" s="143" t="s">
        <v>302</v>
      </c>
      <c r="B47" s="138"/>
      <c r="C47" s="249"/>
      <c r="D47" s="138"/>
      <c r="E47" s="11"/>
      <c r="F47" s="11"/>
      <c r="G47" s="11"/>
      <c r="H47" s="11"/>
    </row>
    <row r="48" spans="1:8" ht="19.5" customHeight="1">
      <c r="A48" s="144" t="s">
        <v>307</v>
      </c>
      <c r="B48" s="138"/>
      <c r="C48" s="249"/>
      <c r="D48" s="138"/>
      <c r="E48" s="11"/>
      <c r="F48" s="11"/>
      <c r="G48" s="11"/>
      <c r="H48" s="11"/>
    </row>
    <row r="49" spans="1:8" ht="19.5" customHeight="1">
      <c r="A49" s="22" t="s">
        <v>312</v>
      </c>
      <c r="B49" s="138"/>
      <c r="C49" s="249"/>
      <c r="D49" s="138"/>
      <c r="E49" s="11"/>
      <c r="F49" s="11"/>
      <c r="G49" s="11"/>
      <c r="H49" s="11"/>
    </row>
    <row r="50" spans="1:8" ht="19.5" customHeight="1">
      <c r="A50" s="143" t="s">
        <v>316</v>
      </c>
      <c r="B50" s="138"/>
      <c r="C50" s="249"/>
      <c r="D50" s="138"/>
      <c r="E50" s="11"/>
      <c r="F50" s="11"/>
      <c r="G50" s="11"/>
      <c r="H50" s="11"/>
    </row>
    <row r="51" spans="1:8" ht="19.5" customHeight="1">
      <c r="A51" s="143" t="s">
        <v>319</v>
      </c>
      <c r="B51" s="138">
        <f t="shared" si="0"/>
        <v>127</v>
      </c>
      <c r="C51" s="249">
        <v>127</v>
      </c>
      <c r="D51" s="138"/>
      <c r="E51" s="11"/>
      <c r="F51" s="11"/>
      <c r="G51" s="11"/>
      <c r="H51" s="11"/>
    </row>
    <row r="52" spans="1:8" ht="19.5" customHeight="1">
      <c r="A52" s="141" t="s">
        <v>321</v>
      </c>
      <c r="B52" s="142">
        <f t="shared" si="0"/>
        <v>43715</v>
      </c>
      <c r="C52" s="250">
        <f>SUM(C53:C62)</f>
        <v>43715</v>
      </c>
      <c r="D52" s="142"/>
      <c r="E52" s="103"/>
      <c r="F52" s="103"/>
      <c r="G52" s="103"/>
      <c r="H52" s="103"/>
    </row>
    <row r="53" spans="1:8" ht="19.5" customHeight="1">
      <c r="A53" s="144" t="s">
        <v>322</v>
      </c>
      <c r="B53" s="138">
        <f t="shared" si="0"/>
        <v>893</v>
      </c>
      <c r="C53" s="249">
        <v>893</v>
      </c>
      <c r="D53" s="138"/>
      <c r="E53" s="11"/>
      <c r="F53" s="11"/>
      <c r="G53" s="11"/>
      <c r="H53" s="11"/>
    </row>
    <row r="54" spans="1:8" ht="19.5" customHeight="1">
      <c r="A54" s="143" t="s">
        <v>324</v>
      </c>
      <c r="B54" s="138">
        <f t="shared" si="0"/>
        <v>40911</v>
      </c>
      <c r="C54" s="249">
        <v>40911</v>
      </c>
      <c r="D54" s="138"/>
      <c r="E54" s="11"/>
      <c r="F54" s="11"/>
      <c r="G54" s="11"/>
      <c r="H54" s="11"/>
    </row>
    <row r="55" spans="1:8" ht="19.5" customHeight="1">
      <c r="A55" s="143" t="s">
        <v>333</v>
      </c>
      <c r="B55" s="138">
        <f t="shared" si="0"/>
        <v>312</v>
      </c>
      <c r="C55" s="249">
        <v>312</v>
      </c>
      <c r="D55" s="138"/>
      <c r="E55" s="11"/>
      <c r="F55" s="11"/>
      <c r="G55" s="11"/>
      <c r="H55" s="11"/>
    </row>
    <row r="56" spans="1:8" ht="19.5" customHeight="1">
      <c r="A56" s="22" t="s">
        <v>338</v>
      </c>
      <c r="B56" s="138"/>
      <c r="C56" s="249"/>
      <c r="D56" s="138"/>
      <c r="E56" s="11"/>
      <c r="F56" s="11"/>
      <c r="G56" s="11"/>
      <c r="H56" s="11"/>
    </row>
    <row r="57" spans="1:8" ht="19.5" customHeight="1">
      <c r="A57" s="144" t="s">
        <v>344</v>
      </c>
      <c r="B57" s="138"/>
      <c r="C57" s="249"/>
      <c r="D57" s="138"/>
      <c r="E57" s="11"/>
      <c r="F57" s="11"/>
      <c r="G57" s="11"/>
      <c r="H57" s="11"/>
    </row>
    <row r="58" spans="1:8" ht="19.5" customHeight="1">
      <c r="A58" s="144" t="s">
        <v>348</v>
      </c>
      <c r="B58" s="138"/>
      <c r="C58" s="249"/>
      <c r="D58" s="138"/>
      <c r="E58" s="11"/>
      <c r="F58" s="11"/>
      <c r="G58" s="11"/>
      <c r="H58" s="11"/>
    </row>
    <row r="59" spans="1:8" ht="19.5" customHeight="1">
      <c r="A59" s="143" t="s">
        <v>352</v>
      </c>
      <c r="B59" s="138">
        <f t="shared" si="0"/>
        <v>170</v>
      </c>
      <c r="C59" s="249">
        <v>170</v>
      </c>
      <c r="D59" s="138"/>
      <c r="E59" s="11"/>
      <c r="F59" s="11"/>
      <c r="G59" s="11"/>
      <c r="H59" s="11"/>
    </row>
    <row r="60" spans="1:8" ht="19.5" customHeight="1">
      <c r="A60" s="144" t="s">
        <v>356</v>
      </c>
      <c r="B60" s="138">
        <f t="shared" si="0"/>
        <v>829</v>
      </c>
      <c r="C60" s="249">
        <v>829</v>
      </c>
      <c r="D60" s="138"/>
      <c r="E60" s="11"/>
      <c r="F60" s="11"/>
      <c r="G60" s="11"/>
      <c r="H60" s="11"/>
    </row>
    <row r="61" spans="1:8" ht="19.5" customHeight="1">
      <c r="A61" s="143" t="s">
        <v>362</v>
      </c>
      <c r="B61" s="138">
        <f t="shared" si="0"/>
        <v>600</v>
      </c>
      <c r="C61" s="249">
        <v>600</v>
      </c>
      <c r="D61" s="138"/>
      <c r="E61" s="11"/>
      <c r="F61" s="11"/>
      <c r="G61" s="11"/>
      <c r="H61" s="11"/>
    </row>
    <row r="62" spans="1:8" ht="19.5" customHeight="1">
      <c r="A62" s="143" t="s">
        <v>389</v>
      </c>
      <c r="B62" s="138"/>
      <c r="C62" s="249"/>
      <c r="D62" s="138"/>
      <c r="E62" s="11"/>
      <c r="F62" s="11"/>
      <c r="G62" s="11"/>
      <c r="H62" s="11"/>
    </row>
    <row r="63" spans="1:8" ht="19.5" customHeight="1">
      <c r="A63" s="141" t="s">
        <v>390</v>
      </c>
      <c r="B63" s="142">
        <f t="shared" si="0"/>
        <v>834</v>
      </c>
      <c r="C63" s="250">
        <f>SUM(C64:C73)</f>
        <v>834</v>
      </c>
      <c r="D63" s="142"/>
      <c r="E63" s="103"/>
      <c r="F63" s="103"/>
      <c r="G63" s="103"/>
      <c r="H63" s="103"/>
    </row>
    <row r="64" spans="1:8" ht="19.5" customHeight="1">
      <c r="A64" s="144" t="s">
        <v>391</v>
      </c>
      <c r="B64" s="138">
        <f t="shared" si="0"/>
        <v>156</v>
      </c>
      <c r="C64" s="249">
        <v>156</v>
      </c>
      <c r="D64" s="138"/>
      <c r="E64" s="11"/>
      <c r="F64" s="11"/>
      <c r="G64" s="11"/>
      <c r="H64" s="11"/>
    </row>
    <row r="65" spans="1:8" ht="19.5" customHeight="1">
      <c r="A65" s="143" t="s">
        <v>393</v>
      </c>
      <c r="B65" s="138"/>
      <c r="C65" s="249"/>
      <c r="D65" s="138"/>
      <c r="E65" s="11"/>
      <c r="F65" s="11"/>
      <c r="G65" s="11"/>
      <c r="H65" s="11"/>
    </row>
    <row r="66" spans="1:8" ht="19.5" customHeight="1">
      <c r="A66" s="144" t="s">
        <v>401</v>
      </c>
      <c r="B66" s="138"/>
      <c r="C66" s="249"/>
      <c r="D66" s="138"/>
      <c r="E66" s="11"/>
      <c r="F66" s="11"/>
      <c r="G66" s="11"/>
      <c r="H66" s="11"/>
    </row>
    <row r="67" spans="1:8" ht="19.5" customHeight="1">
      <c r="A67" s="144" t="s">
        <v>406</v>
      </c>
      <c r="B67" s="138"/>
      <c r="C67" s="249"/>
      <c r="D67" s="138"/>
      <c r="E67" s="11"/>
      <c r="F67" s="11"/>
      <c r="G67" s="11"/>
      <c r="H67" s="11"/>
    </row>
    <row r="68" spans="1:8" ht="19.5" customHeight="1">
      <c r="A68" s="144" t="s">
        <v>409</v>
      </c>
      <c r="B68" s="138"/>
      <c r="C68" s="249"/>
      <c r="D68" s="138"/>
      <c r="E68" s="11"/>
      <c r="F68" s="11"/>
      <c r="G68" s="11"/>
      <c r="H68" s="11"/>
    </row>
    <row r="69" spans="1:8" ht="19.5" customHeight="1">
      <c r="A69" s="144" t="s">
        <v>413</v>
      </c>
      <c r="B69" s="138"/>
      <c r="C69" s="249"/>
      <c r="D69" s="138"/>
      <c r="E69" s="11"/>
      <c r="F69" s="11"/>
      <c r="G69" s="11"/>
      <c r="H69" s="11"/>
    </row>
    <row r="70" spans="1:8" ht="19.5" customHeight="1">
      <c r="A70" s="143" t="s">
        <v>418</v>
      </c>
      <c r="B70" s="138">
        <f t="shared" si="0"/>
        <v>178</v>
      </c>
      <c r="C70" s="249">
        <v>178</v>
      </c>
      <c r="D70" s="138"/>
      <c r="E70" s="11"/>
      <c r="F70" s="11"/>
      <c r="G70" s="11"/>
      <c r="H70" s="11"/>
    </row>
    <row r="71" spans="1:8" ht="19.5" customHeight="1">
      <c r="A71" s="143" t="s">
        <v>424</v>
      </c>
      <c r="B71" s="138"/>
      <c r="C71" s="249"/>
      <c r="D71" s="138"/>
      <c r="E71" s="11"/>
      <c r="F71" s="11"/>
      <c r="G71" s="11"/>
      <c r="H71" s="11"/>
    </row>
    <row r="72" spans="1:8" ht="19.5" customHeight="1">
      <c r="A72" s="22" t="s">
        <v>428</v>
      </c>
      <c r="B72" s="138"/>
      <c r="C72" s="249"/>
      <c r="D72" s="138"/>
      <c r="E72" s="11"/>
      <c r="F72" s="11"/>
      <c r="G72" s="11"/>
      <c r="H72" s="11"/>
    </row>
    <row r="73" spans="1:8" ht="19.5" customHeight="1">
      <c r="A73" s="143" t="s">
        <v>431</v>
      </c>
      <c r="B73" s="138">
        <f aca="true" t="shared" si="1" ref="B73:B134">SUM(C73:H73)</f>
        <v>500</v>
      </c>
      <c r="C73" s="249">
        <v>500</v>
      </c>
      <c r="D73" s="138"/>
      <c r="E73" s="11"/>
      <c r="F73" s="11"/>
      <c r="G73" s="11"/>
      <c r="H73" s="11"/>
    </row>
    <row r="74" spans="1:8" ht="19.5" customHeight="1">
      <c r="A74" s="141" t="s">
        <v>673</v>
      </c>
      <c r="B74" s="142">
        <f t="shared" si="1"/>
        <v>2308</v>
      </c>
      <c r="C74" s="250">
        <f>SUM(C75:C80)</f>
        <v>2308</v>
      </c>
      <c r="D74" s="142"/>
      <c r="E74" s="103"/>
      <c r="F74" s="103"/>
      <c r="G74" s="103"/>
      <c r="H74" s="103"/>
    </row>
    <row r="75" spans="1:8" ht="19.5" customHeight="1">
      <c r="A75" s="145" t="s">
        <v>436</v>
      </c>
      <c r="B75" s="138">
        <f t="shared" si="1"/>
        <v>1169</v>
      </c>
      <c r="C75" s="249">
        <v>1169</v>
      </c>
      <c r="D75" s="138"/>
      <c r="E75" s="11"/>
      <c r="F75" s="11"/>
      <c r="G75" s="11"/>
      <c r="H75" s="11"/>
    </row>
    <row r="76" spans="1:8" ht="19.5" customHeight="1">
      <c r="A76" s="145" t="s">
        <v>446</v>
      </c>
      <c r="B76" s="138">
        <f t="shared" si="1"/>
        <v>113</v>
      </c>
      <c r="C76" s="249">
        <v>113</v>
      </c>
      <c r="D76" s="138"/>
      <c r="E76" s="11"/>
      <c r="F76" s="11"/>
      <c r="G76" s="11"/>
      <c r="H76" s="11"/>
    </row>
    <row r="77" spans="1:8" ht="19.5" customHeight="1">
      <c r="A77" s="145" t="s">
        <v>451</v>
      </c>
      <c r="B77" s="138">
        <f t="shared" si="1"/>
        <v>260</v>
      </c>
      <c r="C77" s="249">
        <v>260</v>
      </c>
      <c r="D77" s="138"/>
      <c r="E77" s="11"/>
      <c r="F77" s="11"/>
      <c r="G77" s="11"/>
      <c r="H77" s="11"/>
    </row>
    <row r="78" spans="1:8" ht="19.5" customHeight="1">
      <c r="A78" s="145" t="s">
        <v>459</v>
      </c>
      <c r="B78" s="138">
        <f t="shared" si="1"/>
        <v>17</v>
      </c>
      <c r="C78" s="249">
        <v>17</v>
      </c>
      <c r="D78" s="138"/>
      <c r="E78" s="11"/>
      <c r="F78" s="11"/>
      <c r="G78" s="11"/>
      <c r="H78" s="11"/>
    </row>
    <row r="79" spans="1:8" ht="19.5" customHeight="1">
      <c r="A79" s="145" t="s">
        <v>466</v>
      </c>
      <c r="B79" s="138">
        <f t="shared" si="1"/>
        <v>749</v>
      </c>
      <c r="C79" s="249">
        <v>749</v>
      </c>
      <c r="D79" s="138"/>
      <c r="E79" s="11"/>
      <c r="F79" s="11"/>
      <c r="G79" s="11"/>
      <c r="H79" s="11"/>
    </row>
    <row r="80" spans="1:8" ht="19.5" customHeight="1">
      <c r="A80" s="145" t="s">
        <v>678</v>
      </c>
      <c r="B80" s="138"/>
      <c r="C80" s="249"/>
      <c r="D80" s="138"/>
      <c r="E80" s="11"/>
      <c r="F80" s="11"/>
      <c r="G80" s="11"/>
      <c r="H80" s="11"/>
    </row>
    <row r="81" spans="1:8" ht="19.5" customHeight="1">
      <c r="A81" s="141" t="s">
        <v>472</v>
      </c>
      <c r="B81" s="142">
        <f t="shared" si="1"/>
        <v>51945</v>
      </c>
      <c r="C81" s="250">
        <f>SUM(C82:C102)</f>
        <v>50449</v>
      </c>
      <c r="D81" s="142">
        <f>SUM(D82:D102)</f>
        <v>1496</v>
      </c>
      <c r="E81" s="103"/>
      <c r="F81" s="103"/>
      <c r="G81" s="103"/>
      <c r="H81" s="103"/>
    </row>
    <row r="82" spans="1:8" ht="19.5" customHeight="1">
      <c r="A82" s="145" t="s">
        <v>473</v>
      </c>
      <c r="B82" s="138">
        <f t="shared" si="1"/>
        <v>1163</v>
      </c>
      <c r="C82" s="249">
        <v>1163</v>
      </c>
      <c r="D82" s="138"/>
      <c r="E82" s="11"/>
      <c r="F82" s="11"/>
      <c r="G82" s="11"/>
      <c r="H82" s="11"/>
    </row>
    <row r="83" spans="1:8" ht="19.5" customHeight="1">
      <c r="A83" s="145" t="s">
        <v>483</v>
      </c>
      <c r="B83" s="138">
        <f t="shared" si="1"/>
        <v>482</v>
      </c>
      <c r="C83" s="249">
        <v>482</v>
      </c>
      <c r="D83" s="138"/>
      <c r="E83" s="11"/>
      <c r="F83" s="11"/>
      <c r="G83" s="11"/>
      <c r="H83" s="11"/>
    </row>
    <row r="84" spans="1:8" ht="19.5" customHeight="1">
      <c r="A84" s="145" t="s">
        <v>486</v>
      </c>
      <c r="B84" s="138"/>
      <c r="C84" s="249"/>
      <c r="D84" s="138"/>
      <c r="E84" s="11"/>
      <c r="F84" s="11"/>
      <c r="G84" s="11"/>
      <c r="H84" s="11"/>
    </row>
    <row r="85" spans="1:8" ht="19.5" customHeight="1">
      <c r="A85" s="145" t="s">
        <v>682</v>
      </c>
      <c r="B85" s="138">
        <f t="shared" si="1"/>
        <v>22572</v>
      </c>
      <c r="C85" s="249">
        <v>22572</v>
      </c>
      <c r="D85" s="138"/>
      <c r="E85" s="11"/>
      <c r="F85" s="11"/>
      <c r="G85" s="11"/>
      <c r="H85" s="11"/>
    </row>
    <row r="86" spans="1:8" ht="19.5" customHeight="1">
      <c r="A86" s="145" t="s">
        <v>493</v>
      </c>
      <c r="B86" s="138">
        <f t="shared" si="1"/>
        <v>1000</v>
      </c>
      <c r="C86" s="249">
        <v>1000</v>
      </c>
      <c r="D86" s="138"/>
      <c r="E86" s="11"/>
      <c r="F86" s="11"/>
      <c r="G86" s="11"/>
      <c r="H86" s="11"/>
    </row>
    <row r="87" spans="1:8" ht="19.5" customHeight="1">
      <c r="A87" s="145" t="s">
        <v>497</v>
      </c>
      <c r="B87" s="138">
        <f t="shared" si="1"/>
        <v>2083</v>
      </c>
      <c r="C87" s="249">
        <v>2083</v>
      </c>
      <c r="D87" s="138"/>
      <c r="E87" s="11"/>
      <c r="F87" s="11"/>
      <c r="G87" s="11"/>
      <c r="H87" s="11"/>
    </row>
    <row r="88" spans="1:8" ht="19.5" customHeight="1">
      <c r="A88" s="145" t="s">
        <v>507</v>
      </c>
      <c r="B88" s="138">
        <f t="shared" si="1"/>
        <v>521</v>
      </c>
      <c r="C88" s="249">
        <v>521</v>
      </c>
      <c r="D88" s="138"/>
      <c r="E88" s="11"/>
      <c r="F88" s="11"/>
      <c r="G88" s="11"/>
      <c r="H88" s="11"/>
    </row>
    <row r="89" spans="1:8" ht="19.5" customHeight="1">
      <c r="A89" s="145" t="s">
        <v>515</v>
      </c>
      <c r="B89" s="138">
        <f t="shared" si="1"/>
        <v>41</v>
      </c>
      <c r="C89" s="249">
        <v>41</v>
      </c>
      <c r="D89" s="138"/>
      <c r="E89" s="11"/>
      <c r="F89" s="11"/>
      <c r="G89" s="11"/>
      <c r="H89" s="11"/>
    </row>
    <row r="90" spans="1:8" ht="19.5" customHeight="1">
      <c r="A90" s="145" t="s">
        <v>522</v>
      </c>
      <c r="B90" s="138">
        <f t="shared" si="1"/>
        <v>880</v>
      </c>
      <c r="C90" s="249">
        <v>880</v>
      </c>
      <c r="D90" s="138"/>
      <c r="E90" s="11"/>
      <c r="F90" s="11"/>
      <c r="G90" s="11"/>
      <c r="H90" s="11"/>
    </row>
    <row r="91" spans="1:8" ht="19.5" customHeight="1">
      <c r="A91" s="145" t="s">
        <v>528</v>
      </c>
      <c r="B91" s="138">
        <f t="shared" si="1"/>
        <v>2099</v>
      </c>
      <c r="C91" s="249">
        <v>603</v>
      </c>
      <c r="D91" s="138">
        <v>1496</v>
      </c>
      <c r="E91" s="11"/>
      <c r="F91" s="11"/>
      <c r="G91" s="11"/>
      <c r="H91" s="11"/>
    </row>
    <row r="92" spans="1:8" ht="19.5" customHeight="1">
      <c r="A92" s="145" t="s">
        <v>534</v>
      </c>
      <c r="B92" s="138"/>
      <c r="C92" s="249"/>
      <c r="D92" s="138"/>
      <c r="E92" s="11"/>
      <c r="F92" s="11"/>
      <c r="G92" s="11"/>
      <c r="H92" s="11"/>
    </row>
    <row r="93" spans="1:8" ht="19.5" customHeight="1">
      <c r="A93" s="145" t="s">
        <v>536</v>
      </c>
      <c r="B93" s="138">
        <f t="shared" si="1"/>
        <v>12179</v>
      </c>
      <c r="C93" s="249">
        <v>12179</v>
      </c>
      <c r="D93" s="138"/>
      <c r="E93" s="11"/>
      <c r="F93" s="11"/>
      <c r="G93" s="11"/>
      <c r="H93" s="11"/>
    </row>
    <row r="94" spans="1:8" ht="19.5" customHeight="1">
      <c r="A94" s="145" t="s">
        <v>539</v>
      </c>
      <c r="B94" s="138">
        <f t="shared" si="1"/>
        <v>1452</v>
      </c>
      <c r="C94" s="249">
        <v>1452</v>
      </c>
      <c r="D94" s="138"/>
      <c r="E94" s="11"/>
      <c r="F94" s="11"/>
      <c r="G94" s="11"/>
      <c r="H94" s="11"/>
    </row>
    <row r="95" spans="1:8" ht="19.5" customHeight="1">
      <c r="A95" s="145" t="s">
        <v>542</v>
      </c>
      <c r="B95" s="138">
        <f t="shared" si="1"/>
        <v>914</v>
      </c>
      <c r="C95" s="249">
        <v>914</v>
      </c>
      <c r="D95" s="138"/>
      <c r="E95" s="11"/>
      <c r="F95" s="11"/>
      <c r="G95" s="11"/>
      <c r="H95" s="11"/>
    </row>
    <row r="96" spans="1:8" ht="19.5" customHeight="1">
      <c r="A96" s="145" t="s">
        <v>545</v>
      </c>
      <c r="B96" s="138"/>
      <c r="C96" s="249"/>
      <c r="D96" s="138"/>
      <c r="E96" s="11"/>
      <c r="F96" s="11"/>
      <c r="G96" s="11"/>
      <c r="H96" s="11"/>
    </row>
    <row r="97" spans="1:8" ht="19.5" customHeight="1">
      <c r="A97" s="145" t="s">
        <v>548</v>
      </c>
      <c r="B97" s="138"/>
      <c r="C97" s="249"/>
      <c r="D97" s="138"/>
      <c r="E97" s="11"/>
      <c r="F97" s="11"/>
      <c r="G97" s="11"/>
      <c r="H97" s="11"/>
    </row>
    <row r="98" spans="1:8" ht="19.5" customHeight="1">
      <c r="A98" s="145" t="s">
        <v>551</v>
      </c>
      <c r="B98" s="138">
        <f t="shared" si="1"/>
        <v>6256</v>
      </c>
      <c r="C98" s="249">
        <v>6256</v>
      </c>
      <c r="D98" s="138"/>
      <c r="E98" s="11"/>
      <c r="F98" s="11"/>
      <c r="G98" s="11"/>
      <c r="H98" s="11"/>
    </row>
    <row r="99" spans="1:8" ht="19.5" customHeight="1">
      <c r="A99" s="145" t="s">
        <v>555</v>
      </c>
      <c r="B99" s="138"/>
      <c r="C99" s="249"/>
      <c r="D99" s="138"/>
      <c r="E99" s="11"/>
      <c r="F99" s="11"/>
      <c r="G99" s="11"/>
      <c r="H99" s="11"/>
    </row>
    <row r="100" spans="1:8" ht="19.5" customHeight="1">
      <c r="A100" s="145" t="s">
        <v>560</v>
      </c>
      <c r="B100" s="138">
        <f t="shared" si="1"/>
        <v>303</v>
      </c>
      <c r="C100" s="249">
        <v>303</v>
      </c>
      <c r="D100" s="138"/>
      <c r="E100" s="11"/>
      <c r="F100" s="11"/>
      <c r="G100" s="11"/>
      <c r="H100" s="11"/>
    </row>
    <row r="101" spans="1:8" ht="19.5" customHeight="1">
      <c r="A101" s="145" t="s">
        <v>687</v>
      </c>
      <c r="B101" s="138"/>
      <c r="C101" s="249"/>
      <c r="D101" s="138"/>
      <c r="E101" s="11"/>
      <c r="F101" s="11"/>
      <c r="G101" s="11"/>
      <c r="H101" s="11"/>
    </row>
    <row r="102" spans="1:8" ht="19.5" customHeight="1">
      <c r="A102" s="145" t="s">
        <v>564</v>
      </c>
      <c r="B102" s="138"/>
      <c r="C102" s="249"/>
      <c r="D102" s="138"/>
      <c r="E102" s="11"/>
      <c r="F102" s="11"/>
      <c r="G102" s="11"/>
      <c r="H102" s="11"/>
    </row>
    <row r="103" spans="1:8" ht="19.5" customHeight="1">
      <c r="A103" s="141" t="s">
        <v>690</v>
      </c>
      <c r="B103" s="142">
        <f t="shared" si="1"/>
        <v>32081</v>
      </c>
      <c r="C103" s="250">
        <f>SUM(C104:C116)</f>
        <v>32081</v>
      </c>
      <c r="D103" s="142"/>
      <c r="E103" s="103"/>
      <c r="F103" s="103"/>
      <c r="G103" s="103"/>
      <c r="H103" s="103"/>
    </row>
    <row r="104" spans="1:8" ht="19.5" customHeight="1">
      <c r="A104" s="145" t="s">
        <v>565</v>
      </c>
      <c r="B104" s="138">
        <f t="shared" si="1"/>
        <v>288</v>
      </c>
      <c r="C104" s="249">
        <v>288</v>
      </c>
      <c r="D104" s="138"/>
      <c r="E104" s="11"/>
      <c r="F104" s="11"/>
      <c r="G104" s="11"/>
      <c r="H104" s="11"/>
    </row>
    <row r="105" spans="1:8" ht="19.5" customHeight="1">
      <c r="A105" s="145" t="s">
        <v>566</v>
      </c>
      <c r="B105" s="138">
        <f t="shared" si="1"/>
        <v>5559</v>
      </c>
      <c r="C105" s="249">
        <v>5559</v>
      </c>
      <c r="D105" s="138"/>
      <c r="E105" s="11"/>
      <c r="F105" s="11"/>
      <c r="G105" s="11"/>
      <c r="H105" s="11"/>
    </row>
    <row r="106" spans="1:8" ht="19.5" customHeight="1">
      <c r="A106" s="145" t="s">
        <v>578</v>
      </c>
      <c r="B106" s="138">
        <f t="shared" si="1"/>
        <v>2800</v>
      </c>
      <c r="C106" s="249">
        <v>2800</v>
      </c>
      <c r="D106" s="138"/>
      <c r="E106" s="11"/>
      <c r="F106" s="11"/>
      <c r="G106" s="11"/>
      <c r="H106" s="11"/>
    </row>
    <row r="107" spans="1:8" ht="19.5" customHeight="1">
      <c r="A107" s="145" t="s">
        <v>582</v>
      </c>
      <c r="B107" s="138">
        <f t="shared" si="1"/>
        <v>2050</v>
      </c>
      <c r="C107" s="249">
        <v>2050</v>
      </c>
      <c r="D107" s="138"/>
      <c r="E107" s="11"/>
      <c r="F107" s="11"/>
      <c r="G107" s="11"/>
      <c r="H107" s="11"/>
    </row>
    <row r="108" spans="1:8" ht="19.5" customHeight="1">
      <c r="A108" s="145" t="s">
        <v>593</v>
      </c>
      <c r="B108" s="138"/>
      <c r="C108" s="249"/>
      <c r="D108" s="138"/>
      <c r="E108" s="11"/>
      <c r="F108" s="11"/>
      <c r="G108" s="11"/>
      <c r="H108" s="11"/>
    </row>
    <row r="109" spans="1:8" ht="19.5" customHeight="1">
      <c r="A109" s="145" t="s">
        <v>596</v>
      </c>
      <c r="B109" s="138">
        <f t="shared" si="1"/>
        <v>540</v>
      </c>
      <c r="C109" s="249">
        <v>540</v>
      </c>
      <c r="D109" s="138"/>
      <c r="E109" s="11"/>
      <c r="F109" s="11"/>
      <c r="G109" s="11"/>
      <c r="H109" s="11"/>
    </row>
    <row r="110" spans="1:8" ht="19.5" customHeight="1">
      <c r="A110" s="145" t="s">
        <v>600</v>
      </c>
      <c r="B110" s="138">
        <f t="shared" si="1"/>
        <v>4067</v>
      </c>
      <c r="C110" s="249">
        <v>4067</v>
      </c>
      <c r="D110" s="138"/>
      <c r="E110" s="11"/>
      <c r="F110" s="11"/>
      <c r="G110" s="11"/>
      <c r="H110" s="11"/>
    </row>
    <row r="111" spans="1:8" ht="19.5" customHeight="1">
      <c r="A111" s="145" t="s">
        <v>605</v>
      </c>
      <c r="B111" s="138">
        <f t="shared" si="1"/>
        <v>15875</v>
      </c>
      <c r="C111" s="249">
        <v>15875</v>
      </c>
      <c r="D111" s="138"/>
      <c r="E111" s="11"/>
      <c r="F111" s="11"/>
      <c r="G111" s="11"/>
      <c r="H111" s="11"/>
    </row>
    <row r="112" spans="1:8" ht="19.5" customHeight="1">
      <c r="A112" s="145" t="s">
        <v>609</v>
      </c>
      <c r="B112" s="138">
        <f t="shared" si="1"/>
        <v>500</v>
      </c>
      <c r="C112" s="249">
        <v>500</v>
      </c>
      <c r="D112" s="138"/>
      <c r="E112" s="11"/>
      <c r="F112" s="11"/>
      <c r="G112" s="11"/>
      <c r="H112" s="11"/>
    </row>
    <row r="113" spans="1:8" ht="19.5" customHeight="1">
      <c r="A113" s="145" t="s">
        <v>613</v>
      </c>
      <c r="B113" s="138">
        <f t="shared" si="1"/>
        <v>48</v>
      </c>
      <c r="C113" s="249">
        <v>48</v>
      </c>
      <c r="D113" s="138"/>
      <c r="E113" s="11"/>
      <c r="F113" s="11"/>
      <c r="G113" s="11"/>
      <c r="H113" s="11"/>
    </row>
    <row r="114" spans="1:8" ht="19.5" customHeight="1">
      <c r="A114" s="145" t="s">
        <v>616</v>
      </c>
      <c r="B114" s="138">
        <f t="shared" si="1"/>
        <v>349</v>
      </c>
      <c r="C114" s="249">
        <v>349</v>
      </c>
      <c r="D114" s="138"/>
      <c r="E114" s="11"/>
      <c r="F114" s="11"/>
      <c r="G114" s="11"/>
      <c r="H114" s="11"/>
    </row>
    <row r="115" spans="1:8" ht="19.5" customHeight="1">
      <c r="A115" s="145" t="s">
        <v>620</v>
      </c>
      <c r="B115" s="138">
        <f t="shared" si="1"/>
        <v>5</v>
      </c>
      <c r="C115" s="249">
        <v>5</v>
      </c>
      <c r="D115" s="138"/>
      <c r="E115" s="11"/>
      <c r="F115" s="11"/>
      <c r="G115" s="11"/>
      <c r="H115" s="11"/>
    </row>
    <row r="116" spans="1:8" ht="19.5" customHeight="1">
      <c r="A116" s="145" t="s">
        <v>622</v>
      </c>
      <c r="B116" s="138"/>
      <c r="C116" s="249"/>
      <c r="D116" s="138"/>
      <c r="E116" s="11"/>
      <c r="F116" s="11"/>
      <c r="G116" s="11"/>
      <c r="H116" s="11"/>
    </row>
    <row r="117" spans="1:8" ht="19.5" customHeight="1">
      <c r="A117" s="141" t="s">
        <v>624</v>
      </c>
      <c r="B117" s="142">
        <f t="shared" si="1"/>
        <v>7405</v>
      </c>
      <c r="C117" s="250">
        <f>SUM(C118:C132)</f>
        <v>7405</v>
      </c>
      <c r="D117" s="142"/>
      <c r="E117" s="103"/>
      <c r="F117" s="103"/>
      <c r="G117" s="103"/>
      <c r="H117" s="103"/>
    </row>
    <row r="118" spans="1:8" ht="19.5" customHeight="1">
      <c r="A118" s="22" t="s">
        <v>625</v>
      </c>
      <c r="B118" s="138">
        <f t="shared" si="1"/>
        <v>264</v>
      </c>
      <c r="C118" s="249">
        <v>264</v>
      </c>
      <c r="D118" s="138"/>
      <c r="E118" s="11"/>
      <c r="F118" s="11"/>
      <c r="G118" s="11"/>
      <c r="H118" s="11"/>
    </row>
    <row r="119" spans="1:8" ht="19.5" customHeight="1">
      <c r="A119" s="145" t="s">
        <v>630</v>
      </c>
      <c r="B119" s="138">
        <f t="shared" si="1"/>
        <v>100</v>
      </c>
      <c r="C119" s="249">
        <v>100</v>
      </c>
      <c r="D119" s="138"/>
      <c r="E119" s="11"/>
      <c r="F119" s="11"/>
      <c r="G119" s="11"/>
      <c r="H119" s="11"/>
    </row>
    <row r="120" spans="1:8" ht="19.5" customHeight="1">
      <c r="A120" s="145" t="s">
        <v>634</v>
      </c>
      <c r="B120" s="138">
        <f t="shared" si="1"/>
        <v>1300</v>
      </c>
      <c r="C120" s="249">
        <v>1300</v>
      </c>
      <c r="D120" s="138"/>
      <c r="E120" s="11"/>
      <c r="F120" s="11"/>
      <c r="G120" s="11"/>
      <c r="H120" s="11"/>
    </row>
    <row r="121" spans="1:8" ht="19.5" customHeight="1">
      <c r="A121" s="145" t="s">
        <v>642</v>
      </c>
      <c r="B121" s="138">
        <f t="shared" si="1"/>
        <v>3289</v>
      </c>
      <c r="C121" s="249">
        <v>3289</v>
      </c>
      <c r="D121" s="138"/>
      <c r="E121" s="11"/>
      <c r="F121" s="11"/>
      <c r="G121" s="11"/>
      <c r="H121" s="11"/>
    </row>
    <row r="122" spans="1:8" ht="19.5" customHeight="1">
      <c r="A122" s="145" t="s">
        <v>647</v>
      </c>
      <c r="B122" s="138">
        <f t="shared" si="1"/>
        <v>107</v>
      </c>
      <c r="C122" s="249">
        <v>107</v>
      </c>
      <c r="D122" s="138"/>
      <c r="E122" s="11"/>
      <c r="F122" s="11"/>
      <c r="G122" s="11"/>
      <c r="H122" s="11"/>
    </row>
    <row r="123" spans="1:8" ht="19.5" customHeight="1">
      <c r="A123" s="145" t="s">
        <v>697</v>
      </c>
      <c r="B123" s="138">
        <f t="shared" si="1"/>
        <v>2325</v>
      </c>
      <c r="C123" s="249">
        <v>2325</v>
      </c>
      <c r="D123" s="138"/>
      <c r="E123" s="11"/>
      <c r="F123" s="11"/>
      <c r="G123" s="11"/>
      <c r="H123" s="11"/>
    </row>
    <row r="124" spans="1:8" ht="19.5" customHeight="1">
      <c r="A124" s="145" t="s">
        <v>1469</v>
      </c>
      <c r="B124" s="138"/>
      <c r="C124" s="249"/>
      <c r="D124" s="138"/>
      <c r="E124" s="11"/>
      <c r="F124" s="11"/>
      <c r="G124" s="11"/>
      <c r="H124" s="11"/>
    </row>
    <row r="125" spans="1:8" ht="19.5" customHeight="1">
      <c r="A125" s="145" t="s">
        <v>1472</v>
      </c>
      <c r="B125" s="138"/>
      <c r="C125" s="249"/>
      <c r="D125" s="138"/>
      <c r="E125" s="11"/>
      <c r="F125" s="11"/>
      <c r="G125" s="11"/>
      <c r="H125" s="11"/>
    </row>
    <row r="126" spans="1:8" ht="19.5" customHeight="1">
      <c r="A126" s="145" t="s">
        <v>1475</v>
      </c>
      <c r="B126" s="138"/>
      <c r="C126" s="249"/>
      <c r="D126" s="138"/>
      <c r="E126" s="11"/>
      <c r="F126" s="11"/>
      <c r="G126" s="11"/>
      <c r="H126" s="11"/>
    </row>
    <row r="127" spans="1:8" ht="19.5" customHeight="1">
      <c r="A127" s="145" t="s">
        <v>1476</v>
      </c>
      <c r="B127" s="138"/>
      <c r="C127" s="249"/>
      <c r="D127" s="138"/>
      <c r="E127" s="11"/>
      <c r="F127" s="11"/>
      <c r="G127" s="11"/>
      <c r="H127" s="11"/>
    </row>
    <row r="128" spans="1:8" ht="19.5" customHeight="1">
      <c r="A128" s="145" t="s">
        <v>1477</v>
      </c>
      <c r="B128" s="138">
        <f t="shared" si="1"/>
        <v>20</v>
      </c>
      <c r="C128" s="249">
        <v>20</v>
      </c>
      <c r="D128" s="138"/>
      <c r="E128" s="11"/>
      <c r="F128" s="11"/>
      <c r="G128" s="11"/>
      <c r="H128" s="11"/>
    </row>
    <row r="129" spans="1:8" ht="19.5" customHeight="1">
      <c r="A129" s="145" t="s">
        <v>1482</v>
      </c>
      <c r="B129" s="138"/>
      <c r="C129" s="249"/>
      <c r="D129" s="138"/>
      <c r="E129" s="11"/>
      <c r="F129" s="11"/>
      <c r="G129" s="11"/>
      <c r="H129" s="11"/>
    </row>
    <row r="130" spans="1:8" ht="19.5" customHeight="1">
      <c r="A130" s="145" t="s">
        <v>1483</v>
      </c>
      <c r="B130" s="138"/>
      <c r="C130" s="249"/>
      <c r="D130" s="138"/>
      <c r="E130" s="11"/>
      <c r="F130" s="11"/>
      <c r="G130" s="11"/>
      <c r="H130" s="11"/>
    </row>
    <row r="131" spans="1:8" ht="19.5" customHeight="1">
      <c r="A131" s="145" t="s">
        <v>1484</v>
      </c>
      <c r="B131" s="138"/>
      <c r="C131" s="249"/>
      <c r="D131" s="138"/>
      <c r="E131" s="11"/>
      <c r="F131" s="11"/>
      <c r="G131" s="11"/>
      <c r="H131" s="11"/>
    </row>
    <row r="132" spans="1:8" ht="19.5" customHeight="1">
      <c r="A132" s="145" t="s">
        <v>1494</v>
      </c>
      <c r="B132" s="138"/>
      <c r="C132" s="249"/>
      <c r="D132" s="138"/>
      <c r="E132" s="11"/>
      <c r="F132" s="11"/>
      <c r="G132" s="11"/>
      <c r="H132" s="11"/>
    </row>
    <row r="133" spans="1:8" ht="19.5" customHeight="1">
      <c r="A133" s="141" t="s">
        <v>1495</v>
      </c>
      <c r="B133" s="250">
        <f t="shared" si="1"/>
        <v>27568</v>
      </c>
      <c r="C133" s="250">
        <f>SUM(C134:C139)</f>
        <v>27568</v>
      </c>
      <c r="D133" s="142"/>
      <c r="E133" s="103"/>
      <c r="F133" s="103"/>
      <c r="G133" s="103"/>
      <c r="H133" s="103"/>
    </row>
    <row r="134" spans="1:8" ht="19.5" customHeight="1">
      <c r="A134" s="22" t="s">
        <v>700</v>
      </c>
      <c r="B134" s="138">
        <f t="shared" si="1"/>
        <v>2927</v>
      </c>
      <c r="C134" s="249">
        <v>2927</v>
      </c>
      <c r="D134" s="138"/>
      <c r="E134" s="11"/>
      <c r="F134" s="11"/>
      <c r="G134" s="11"/>
      <c r="H134" s="11"/>
    </row>
    <row r="135" spans="1:8" ht="19.5" customHeight="1">
      <c r="A135" s="145" t="s">
        <v>708</v>
      </c>
      <c r="B135" s="138"/>
      <c r="C135" s="249"/>
      <c r="D135" s="138"/>
      <c r="E135" s="11"/>
      <c r="F135" s="11"/>
      <c r="G135" s="11"/>
      <c r="H135" s="11"/>
    </row>
    <row r="136" spans="1:8" ht="19.5" customHeight="1">
      <c r="A136" s="145" t="s">
        <v>709</v>
      </c>
      <c r="B136" s="138">
        <f aca="true" t="shared" si="2" ref="B136:B199">SUM(C136:H136)</f>
        <v>21312</v>
      </c>
      <c r="C136" s="249">
        <v>21312</v>
      </c>
      <c r="D136" s="138"/>
      <c r="E136" s="11"/>
      <c r="F136" s="11"/>
      <c r="G136" s="11"/>
      <c r="H136" s="11"/>
    </row>
    <row r="137" spans="1:8" ht="19.5" customHeight="1">
      <c r="A137" s="145" t="s">
        <v>712</v>
      </c>
      <c r="B137" s="138">
        <f t="shared" si="2"/>
        <v>3289</v>
      </c>
      <c r="C137" s="249">
        <v>3289</v>
      </c>
      <c r="D137" s="138"/>
      <c r="E137" s="11"/>
      <c r="F137" s="11"/>
      <c r="G137" s="11"/>
      <c r="H137" s="11"/>
    </row>
    <row r="138" spans="1:8" ht="19.5" customHeight="1">
      <c r="A138" s="145" t="s">
        <v>713</v>
      </c>
      <c r="B138" s="138">
        <f t="shared" si="2"/>
        <v>40</v>
      </c>
      <c r="C138" s="249">
        <v>40</v>
      </c>
      <c r="D138" s="138"/>
      <c r="E138" s="11"/>
      <c r="F138" s="11"/>
      <c r="G138" s="11"/>
      <c r="H138" s="11"/>
    </row>
    <row r="139" spans="1:8" ht="19.5" customHeight="1">
      <c r="A139" s="145" t="s">
        <v>714</v>
      </c>
      <c r="B139" s="138"/>
      <c r="C139" s="249"/>
      <c r="D139" s="138"/>
      <c r="E139" s="11"/>
      <c r="F139" s="11"/>
      <c r="G139" s="11"/>
      <c r="H139" s="11"/>
    </row>
    <row r="140" spans="1:8" ht="19.5" customHeight="1">
      <c r="A140" s="141" t="s">
        <v>1496</v>
      </c>
      <c r="B140" s="250">
        <f t="shared" si="2"/>
        <v>90337</v>
      </c>
      <c r="C140" s="250">
        <f>SUM(C141:C148)</f>
        <v>59297</v>
      </c>
      <c r="D140" s="142">
        <f>SUM(D141:D148)</f>
        <v>31040</v>
      </c>
      <c r="E140" s="103"/>
      <c r="F140" s="103"/>
      <c r="G140" s="103"/>
      <c r="H140" s="103"/>
    </row>
    <row r="141" spans="1:8" ht="19.5" customHeight="1">
      <c r="A141" s="22" t="s">
        <v>715</v>
      </c>
      <c r="B141" s="138">
        <f t="shared" si="2"/>
        <v>5313</v>
      </c>
      <c r="C141" s="249">
        <v>5313</v>
      </c>
      <c r="D141" s="138"/>
      <c r="E141" s="11"/>
      <c r="F141" s="11"/>
      <c r="G141" s="11"/>
      <c r="H141" s="11"/>
    </row>
    <row r="142" spans="1:8" ht="19.5" customHeight="1">
      <c r="A142" s="145" t="s">
        <v>738</v>
      </c>
      <c r="B142" s="138">
        <f t="shared" si="2"/>
        <v>3755</v>
      </c>
      <c r="C142" s="249">
        <v>3755</v>
      </c>
      <c r="D142" s="138"/>
      <c r="E142" s="11"/>
      <c r="F142" s="11"/>
      <c r="G142" s="11"/>
      <c r="H142" s="11"/>
    </row>
    <row r="143" spans="1:8" ht="19.5" customHeight="1">
      <c r="A143" s="145" t="s">
        <v>759</v>
      </c>
      <c r="B143" s="138">
        <f t="shared" si="2"/>
        <v>7952</v>
      </c>
      <c r="C143" s="249">
        <v>7882</v>
      </c>
      <c r="D143" s="138">
        <v>70</v>
      </c>
      <c r="E143" s="11"/>
      <c r="F143" s="11"/>
      <c r="G143" s="11"/>
      <c r="H143" s="11"/>
    </row>
    <row r="144" spans="1:8" ht="19.5" customHeight="1">
      <c r="A144" s="145" t="s">
        <v>783</v>
      </c>
      <c r="B144" s="138">
        <f t="shared" si="2"/>
        <v>47856</v>
      </c>
      <c r="C144" s="249">
        <v>36626</v>
      </c>
      <c r="D144" s="138">
        <v>11230</v>
      </c>
      <c r="E144" s="11"/>
      <c r="F144" s="11"/>
      <c r="G144" s="11"/>
      <c r="H144" s="11"/>
    </row>
    <row r="145" spans="1:8" ht="19.5" customHeight="1">
      <c r="A145" s="145" t="s">
        <v>790</v>
      </c>
      <c r="B145" s="138">
        <f t="shared" si="2"/>
        <v>10696</v>
      </c>
      <c r="C145" s="249">
        <v>3921</v>
      </c>
      <c r="D145" s="138">
        <v>6775</v>
      </c>
      <c r="E145" s="11"/>
      <c r="F145" s="11"/>
      <c r="G145" s="11"/>
      <c r="H145" s="11"/>
    </row>
    <row r="146" spans="1:8" ht="19.5" customHeight="1">
      <c r="A146" s="145" t="s">
        <v>797</v>
      </c>
      <c r="B146" s="138">
        <f t="shared" si="2"/>
        <v>2215</v>
      </c>
      <c r="C146" s="249">
        <v>800</v>
      </c>
      <c r="D146" s="138">
        <v>1415</v>
      </c>
      <c r="E146" s="11"/>
      <c r="F146" s="11"/>
      <c r="G146" s="11"/>
      <c r="H146" s="11"/>
    </row>
    <row r="147" spans="1:8" ht="19.5" customHeight="1">
      <c r="A147" s="145" t="s">
        <v>804</v>
      </c>
      <c r="B147" s="138"/>
      <c r="C147" s="249"/>
      <c r="D147" s="138"/>
      <c r="E147" s="11"/>
      <c r="F147" s="11"/>
      <c r="G147" s="11"/>
      <c r="H147" s="11"/>
    </row>
    <row r="148" spans="1:8" ht="19.5" customHeight="1">
      <c r="A148" s="145" t="s">
        <v>807</v>
      </c>
      <c r="B148" s="138">
        <f t="shared" si="2"/>
        <v>12550</v>
      </c>
      <c r="C148" s="249">
        <v>1000</v>
      </c>
      <c r="D148" s="138">
        <v>11550</v>
      </c>
      <c r="E148" s="11"/>
      <c r="F148" s="11"/>
      <c r="G148" s="11"/>
      <c r="H148" s="11"/>
    </row>
    <row r="149" spans="1:8" ht="19.5" customHeight="1">
      <c r="A149" s="141" t="s">
        <v>1499</v>
      </c>
      <c r="B149" s="142">
        <f t="shared" si="2"/>
        <v>5400</v>
      </c>
      <c r="C149" s="250">
        <f>SUM(C150:C156)</f>
        <v>5400</v>
      </c>
      <c r="D149" s="142"/>
      <c r="E149" s="103"/>
      <c r="F149" s="103"/>
      <c r="G149" s="103"/>
      <c r="H149" s="103"/>
    </row>
    <row r="150" spans="1:8" ht="19.5" customHeight="1">
      <c r="A150" s="145" t="s">
        <v>809</v>
      </c>
      <c r="B150" s="138">
        <f t="shared" si="2"/>
        <v>2398</v>
      </c>
      <c r="C150" s="249">
        <v>2398</v>
      </c>
      <c r="D150" s="138"/>
      <c r="E150" s="11"/>
      <c r="F150" s="11"/>
      <c r="G150" s="11"/>
      <c r="H150" s="11"/>
    </row>
    <row r="151" spans="1:8" ht="19.5" customHeight="1">
      <c r="A151" s="145" t="s">
        <v>829</v>
      </c>
      <c r="B151" s="138"/>
      <c r="C151" s="249"/>
      <c r="D151" s="138"/>
      <c r="E151" s="11"/>
      <c r="F151" s="11"/>
      <c r="G151" s="11"/>
      <c r="H151" s="11"/>
    </row>
    <row r="152" spans="1:8" ht="19.5" customHeight="1">
      <c r="A152" s="22" t="s">
        <v>836</v>
      </c>
      <c r="B152" s="138"/>
      <c r="C152" s="249"/>
      <c r="D152" s="138"/>
      <c r="E152" s="11"/>
      <c r="F152" s="11"/>
      <c r="G152" s="11"/>
      <c r="H152" s="11"/>
    </row>
    <row r="153" spans="1:8" ht="19.5" customHeight="1">
      <c r="A153" s="145" t="s">
        <v>843</v>
      </c>
      <c r="B153" s="138">
        <f t="shared" si="2"/>
        <v>397</v>
      </c>
      <c r="C153" s="249">
        <v>397</v>
      </c>
      <c r="D153" s="138"/>
      <c r="E153" s="11"/>
      <c r="F153" s="11"/>
      <c r="G153" s="11"/>
      <c r="H153" s="11"/>
    </row>
    <row r="154" spans="1:8" ht="19.5" customHeight="1">
      <c r="A154" s="145" t="s">
        <v>848</v>
      </c>
      <c r="B154" s="138"/>
      <c r="C154" s="249"/>
      <c r="D154" s="138"/>
      <c r="E154" s="11"/>
      <c r="F154" s="11"/>
      <c r="G154" s="11"/>
      <c r="H154" s="11"/>
    </row>
    <row r="155" spans="1:8" ht="19.5" customHeight="1">
      <c r="A155" s="145" t="s">
        <v>851</v>
      </c>
      <c r="B155" s="138">
        <f t="shared" si="2"/>
        <v>2605</v>
      </c>
      <c r="C155" s="249">
        <v>2605</v>
      </c>
      <c r="D155" s="138"/>
      <c r="E155" s="11"/>
      <c r="F155" s="11"/>
      <c r="G155" s="11"/>
      <c r="H155" s="11"/>
    </row>
    <row r="156" spans="1:8" ht="19.5" customHeight="1">
      <c r="A156" s="145" t="s">
        <v>856</v>
      </c>
      <c r="B156" s="138"/>
      <c r="C156" s="249"/>
      <c r="D156" s="138"/>
      <c r="E156" s="11"/>
      <c r="F156" s="11"/>
      <c r="G156" s="11"/>
      <c r="H156" s="11"/>
    </row>
    <row r="157" spans="1:8" ht="19.5" customHeight="1">
      <c r="A157" s="141" t="s">
        <v>858</v>
      </c>
      <c r="B157" s="142">
        <f t="shared" si="2"/>
        <v>1764</v>
      </c>
      <c r="C157" s="250">
        <f>SUM(C158:C164)</f>
        <v>1764</v>
      </c>
      <c r="D157" s="142"/>
      <c r="E157" s="103"/>
      <c r="F157" s="103"/>
      <c r="G157" s="103"/>
      <c r="H157" s="103"/>
    </row>
    <row r="158" spans="1:8" ht="19.5" customHeight="1">
      <c r="A158" s="145" t="s">
        <v>859</v>
      </c>
      <c r="B158" s="138"/>
      <c r="C158" s="249"/>
      <c r="D158" s="138"/>
      <c r="E158" s="11"/>
      <c r="F158" s="11"/>
      <c r="G158" s="11"/>
      <c r="H158" s="11"/>
    </row>
    <row r="159" spans="1:8" ht="19.5" customHeight="1">
      <c r="A159" s="145" t="s">
        <v>866</v>
      </c>
      <c r="B159" s="138"/>
      <c r="C159" s="249"/>
      <c r="D159" s="138"/>
      <c r="E159" s="11"/>
      <c r="F159" s="11"/>
      <c r="G159" s="11"/>
      <c r="H159" s="11"/>
    </row>
    <row r="160" spans="1:8" ht="19.5" customHeight="1">
      <c r="A160" s="22" t="s">
        <v>879</v>
      </c>
      <c r="B160" s="138"/>
      <c r="C160" s="249"/>
      <c r="D160" s="138"/>
      <c r="E160" s="11"/>
      <c r="F160" s="11"/>
      <c r="G160" s="11"/>
      <c r="H160" s="11"/>
    </row>
    <row r="161" spans="1:8" ht="19.5" customHeight="1">
      <c r="A161" s="145" t="s">
        <v>881</v>
      </c>
      <c r="B161" s="138">
        <f t="shared" si="2"/>
        <v>244</v>
      </c>
      <c r="C161" s="249">
        <v>244</v>
      </c>
      <c r="D161" s="138"/>
      <c r="E161" s="11"/>
      <c r="F161" s="11"/>
      <c r="G161" s="11"/>
      <c r="H161" s="11"/>
    </row>
    <row r="162" spans="1:8" ht="19.5" customHeight="1">
      <c r="A162" s="145" t="s">
        <v>891</v>
      </c>
      <c r="B162" s="138">
        <f t="shared" si="2"/>
        <v>20</v>
      </c>
      <c r="C162" s="249">
        <v>20</v>
      </c>
      <c r="D162" s="138"/>
      <c r="E162" s="11"/>
      <c r="F162" s="11"/>
      <c r="G162" s="11"/>
      <c r="H162" s="11"/>
    </row>
    <row r="163" spans="1:8" ht="19.5" customHeight="1">
      <c r="A163" s="145" t="s">
        <v>895</v>
      </c>
      <c r="B163" s="138">
        <f t="shared" si="2"/>
        <v>1500</v>
      </c>
      <c r="C163" s="249">
        <v>1500</v>
      </c>
      <c r="D163" s="138"/>
      <c r="E163" s="11"/>
      <c r="F163" s="11"/>
      <c r="G163" s="11"/>
      <c r="H163" s="11"/>
    </row>
    <row r="164" spans="1:8" ht="19.5" customHeight="1">
      <c r="A164" s="145" t="s">
        <v>899</v>
      </c>
      <c r="B164" s="138"/>
      <c r="C164" s="249"/>
      <c r="D164" s="138"/>
      <c r="E164" s="11"/>
      <c r="F164" s="11"/>
      <c r="G164" s="11"/>
      <c r="H164" s="11"/>
    </row>
    <row r="165" spans="1:8" ht="19.5" customHeight="1">
      <c r="A165" s="141" t="s">
        <v>1502</v>
      </c>
      <c r="B165" s="142">
        <f t="shared" si="2"/>
        <v>958</v>
      </c>
      <c r="C165" s="250">
        <f>SUM(C166:C169)</f>
        <v>257</v>
      </c>
      <c r="D165" s="142">
        <f>SUM(D166:D169)</f>
        <v>701</v>
      </c>
      <c r="E165" s="103"/>
      <c r="F165" s="103"/>
      <c r="G165" s="103"/>
      <c r="H165" s="103"/>
    </row>
    <row r="166" spans="1:8" ht="19.5" customHeight="1">
      <c r="A166" s="145" t="s">
        <v>905</v>
      </c>
      <c r="B166" s="138">
        <f t="shared" si="2"/>
        <v>917</v>
      </c>
      <c r="C166" s="249">
        <v>257</v>
      </c>
      <c r="D166" s="138">
        <v>660</v>
      </c>
      <c r="E166" s="11"/>
      <c r="F166" s="11"/>
      <c r="G166" s="11"/>
      <c r="H166" s="11"/>
    </row>
    <row r="167" spans="1:8" ht="19.5" customHeight="1">
      <c r="A167" s="145" t="s">
        <v>911</v>
      </c>
      <c r="B167" s="138"/>
      <c r="C167" s="249"/>
      <c r="D167" s="138"/>
      <c r="E167" s="11"/>
      <c r="F167" s="11"/>
      <c r="G167" s="11"/>
      <c r="H167" s="11"/>
    </row>
    <row r="168" spans="1:8" ht="19.5" customHeight="1">
      <c r="A168" s="22" t="s">
        <v>914</v>
      </c>
      <c r="B168" s="138"/>
      <c r="C168" s="249"/>
      <c r="D168" s="138"/>
      <c r="E168" s="11"/>
      <c r="F168" s="11"/>
      <c r="G168" s="11"/>
      <c r="H168" s="11"/>
    </row>
    <row r="169" spans="1:8" ht="19.5" customHeight="1">
      <c r="A169" s="145" t="s">
        <v>914</v>
      </c>
      <c r="B169" s="138">
        <f t="shared" si="2"/>
        <v>41</v>
      </c>
      <c r="C169" s="249"/>
      <c r="D169" s="138">
        <v>41</v>
      </c>
      <c r="E169" s="11"/>
      <c r="F169" s="11"/>
      <c r="G169" s="11"/>
      <c r="H169" s="11"/>
    </row>
    <row r="170" spans="1:8" ht="19.5" customHeight="1">
      <c r="A170" s="141" t="s">
        <v>1503</v>
      </c>
      <c r="B170" s="142"/>
      <c r="C170" s="250"/>
      <c r="D170" s="142"/>
      <c r="E170" s="103"/>
      <c r="F170" s="103"/>
      <c r="G170" s="103"/>
      <c r="H170" s="103"/>
    </row>
    <row r="171" spans="1:8" ht="19.5" customHeight="1">
      <c r="A171" s="145" t="s">
        <v>916</v>
      </c>
      <c r="B171" s="138"/>
      <c r="C171" s="249"/>
      <c r="D171" s="138"/>
      <c r="E171" s="11"/>
      <c r="F171" s="11"/>
      <c r="G171" s="11"/>
      <c r="H171" s="11"/>
    </row>
    <row r="172" spans="1:8" ht="19.5" customHeight="1">
      <c r="A172" s="22" t="s">
        <v>919</v>
      </c>
      <c r="B172" s="138"/>
      <c r="C172" s="249"/>
      <c r="D172" s="138"/>
      <c r="E172" s="11"/>
      <c r="F172" s="11"/>
      <c r="G172" s="11"/>
      <c r="H172" s="11"/>
    </row>
    <row r="173" spans="1:8" ht="19.5" customHeight="1">
      <c r="A173" s="145" t="s">
        <v>925</v>
      </c>
      <c r="B173" s="138"/>
      <c r="C173" s="249"/>
      <c r="D173" s="138"/>
      <c r="E173" s="11"/>
      <c r="F173" s="11"/>
      <c r="G173" s="11"/>
      <c r="H173" s="11"/>
    </row>
    <row r="174" spans="1:8" ht="19.5" customHeight="1">
      <c r="A174" s="141" t="s">
        <v>1504</v>
      </c>
      <c r="B174" s="142"/>
      <c r="C174" s="250"/>
      <c r="D174" s="142"/>
      <c r="E174" s="103"/>
      <c r="F174" s="103"/>
      <c r="G174" s="103"/>
      <c r="H174" s="103"/>
    </row>
    <row r="175" spans="1:8" ht="19.5" customHeight="1">
      <c r="A175" s="145" t="s">
        <v>926</v>
      </c>
      <c r="B175" s="138"/>
      <c r="C175" s="249"/>
      <c r="D175" s="138"/>
      <c r="E175" s="11"/>
      <c r="F175" s="11"/>
      <c r="G175" s="11"/>
      <c r="H175" s="11"/>
    </row>
    <row r="176" spans="1:8" ht="19.5" customHeight="1">
      <c r="A176" s="22" t="s">
        <v>927</v>
      </c>
      <c r="B176" s="138"/>
      <c r="C176" s="249"/>
      <c r="D176" s="138"/>
      <c r="E176" s="11"/>
      <c r="F176" s="11"/>
      <c r="G176" s="11"/>
      <c r="H176" s="11"/>
    </row>
    <row r="177" spans="1:8" ht="19.5" customHeight="1">
      <c r="A177" s="145" t="s">
        <v>928</v>
      </c>
      <c r="B177" s="138"/>
      <c r="C177" s="249"/>
      <c r="D177" s="138"/>
      <c r="E177" s="11"/>
      <c r="F177" s="11"/>
      <c r="G177" s="11"/>
      <c r="H177" s="11"/>
    </row>
    <row r="178" spans="1:8" ht="19.5" customHeight="1">
      <c r="A178" s="145" t="s">
        <v>929</v>
      </c>
      <c r="B178" s="138"/>
      <c r="C178" s="249"/>
      <c r="D178" s="138"/>
      <c r="E178" s="11"/>
      <c r="F178" s="11"/>
      <c r="G178" s="11"/>
      <c r="H178" s="11"/>
    </row>
    <row r="179" spans="1:8" ht="19.5" customHeight="1">
      <c r="A179" s="145" t="s">
        <v>930</v>
      </c>
      <c r="B179" s="138"/>
      <c r="C179" s="249"/>
      <c r="D179" s="138"/>
      <c r="E179" s="11"/>
      <c r="F179" s="11"/>
      <c r="G179" s="11"/>
      <c r="H179" s="11"/>
    </row>
    <row r="180" spans="1:8" ht="19.5" customHeight="1">
      <c r="A180" s="145" t="s">
        <v>931</v>
      </c>
      <c r="B180" s="138"/>
      <c r="C180" s="249"/>
      <c r="D180" s="138"/>
      <c r="E180" s="11"/>
      <c r="F180" s="11"/>
      <c r="G180" s="11"/>
      <c r="H180" s="11"/>
    </row>
    <row r="181" spans="1:8" ht="19.5" customHeight="1">
      <c r="A181" s="145" t="s">
        <v>932</v>
      </c>
      <c r="B181" s="138"/>
      <c r="C181" s="249"/>
      <c r="D181" s="138"/>
      <c r="E181" s="11"/>
      <c r="F181" s="11"/>
      <c r="G181" s="11"/>
      <c r="H181" s="11"/>
    </row>
    <row r="182" spans="1:8" ht="19.5" customHeight="1">
      <c r="A182" s="145" t="s">
        <v>933</v>
      </c>
      <c r="B182" s="138"/>
      <c r="C182" s="249"/>
      <c r="D182" s="138"/>
      <c r="E182" s="11"/>
      <c r="F182" s="11"/>
      <c r="G182" s="11"/>
      <c r="H182" s="11"/>
    </row>
    <row r="183" spans="1:8" ht="19.5" customHeight="1">
      <c r="A183" s="145" t="s">
        <v>934</v>
      </c>
      <c r="B183" s="138"/>
      <c r="C183" s="249"/>
      <c r="D183" s="138"/>
      <c r="E183" s="11"/>
      <c r="F183" s="11"/>
      <c r="G183" s="11"/>
      <c r="H183" s="11"/>
    </row>
    <row r="184" spans="1:8" ht="19.5" customHeight="1">
      <c r="A184" s="141" t="s">
        <v>1511</v>
      </c>
      <c r="B184" s="142">
        <f t="shared" si="2"/>
        <v>3726</v>
      </c>
      <c r="C184" s="250">
        <f>SUM(C185:C187)</f>
        <v>3726</v>
      </c>
      <c r="D184" s="142"/>
      <c r="E184" s="103"/>
      <c r="F184" s="103"/>
      <c r="G184" s="103"/>
      <c r="H184" s="103"/>
    </row>
    <row r="185" spans="1:8" ht="19.5" customHeight="1">
      <c r="A185" s="145" t="s">
        <v>935</v>
      </c>
      <c r="B185" s="138">
        <f t="shared" si="2"/>
        <v>3681</v>
      </c>
      <c r="C185" s="249">
        <v>3681</v>
      </c>
      <c r="D185" s="138"/>
      <c r="E185" s="11"/>
      <c r="F185" s="11"/>
      <c r="G185" s="11"/>
      <c r="H185" s="11"/>
    </row>
    <row r="186" spans="1:8" ht="19.5" customHeight="1">
      <c r="A186" s="22" t="s">
        <v>958</v>
      </c>
      <c r="B186" s="138">
        <f t="shared" si="2"/>
        <v>45</v>
      </c>
      <c r="C186" s="249">
        <v>45</v>
      </c>
      <c r="D186" s="138"/>
      <c r="E186" s="11"/>
      <c r="F186" s="11"/>
      <c r="G186" s="11"/>
      <c r="H186" s="11"/>
    </row>
    <row r="187" spans="1:8" ht="19.5" customHeight="1">
      <c r="A187" s="145" t="s">
        <v>970</v>
      </c>
      <c r="B187" s="138"/>
      <c r="C187" s="249"/>
      <c r="D187" s="138"/>
      <c r="E187" s="11"/>
      <c r="F187" s="11"/>
      <c r="G187" s="11"/>
      <c r="H187" s="11"/>
    </row>
    <row r="188" spans="1:8" ht="19.5" customHeight="1">
      <c r="A188" s="141" t="s">
        <v>1512</v>
      </c>
      <c r="B188" s="142">
        <f t="shared" si="2"/>
        <v>23983</v>
      </c>
      <c r="C188" s="250">
        <f>SUM(C189:C191)</f>
        <v>19111</v>
      </c>
      <c r="D188" s="142">
        <f>SUM(D189:D191)</f>
        <v>4872</v>
      </c>
      <c r="E188" s="103"/>
      <c r="F188" s="103"/>
      <c r="G188" s="103"/>
      <c r="H188" s="103"/>
    </row>
    <row r="189" spans="1:8" ht="19.5" customHeight="1">
      <c r="A189" s="145" t="s">
        <v>971</v>
      </c>
      <c r="B189" s="138">
        <f t="shared" si="2"/>
        <v>17050</v>
      </c>
      <c r="C189" s="249">
        <v>12178</v>
      </c>
      <c r="D189" s="138">
        <v>4872</v>
      </c>
      <c r="E189" s="11"/>
      <c r="F189" s="11"/>
      <c r="G189" s="11"/>
      <c r="H189" s="11"/>
    </row>
    <row r="190" spans="1:8" ht="19.5" customHeight="1">
      <c r="A190" s="145" t="s">
        <v>982</v>
      </c>
      <c r="B190" s="138">
        <f t="shared" si="2"/>
        <v>6933</v>
      </c>
      <c r="C190" s="249">
        <v>6933</v>
      </c>
      <c r="D190" s="138"/>
      <c r="E190" s="11"/>
      <c r="F190" s="11"/>
      <c r="G190" s="11"/>
      <c r="H190" s="11"/>
    </row>
    <row r="191" spans="1:8" ht="19.5" customHeight="1">
      <c r="A191" s="145" t="s">
        <v>986</v>
      </c>
      <c r="B191" s="138"/>
      <c r="C191" s="249"/>
      <c r="D191" s="138"/>
      <c r="E191" s="11"/>
      <c r="F191" s="11"/>
      <c r="G191" s="11"/>
      <c r="H191" s="11"/>
    </row>
    <row r="192" spans="1:8" ht="19.5" customHeight="1">
      <c r="A192" s="141" t="s">
        <v>1513</v>
      </c>
      <c r="B192" s="142">
        <f t="shared" si="2"/>
        <v>82</v>
      </c>
      <c r="C192" s="250">
        <f>SUM(C193:C197)</f>
        <v>82</v>
      </c>
      <c r="D192" s="142"/>
      <c r="E192" s="103"/>
      <c r="F192" s="103"/>
      <c r="G192" s="103"/>
      <c r="H192" s="103"/>
    </row>
    <row r="193" spans="1:8" ht="19.5" customHeight="1">
      <c r="A193" s="145" t="s">
        <v>990</v>
      </c>
      <c r="B193" s="138">
        <f t="shared" si="2"/>
        <v>82</v>
      </c>
      <c r="C193" s="249">
        <v>82</v>
      </c>
      <c r="D193" s="138"/>
      <c r="E193" s="11"/>
      <c r="F193" s="11"/>
      <c r="G193" s="11"/>
      <c r="H193" s="11"/>
    </row>
    <row r="194" spans="1:8" ht="19.5" customHeight="1">
      <c r="A194" s="145" t="s">
        <v>1001</v>
      </c>
      <c r="B194" s="138"/>
      <c r="C194" s="249"/>
      <c r="D194" s="138"/>
      <c r="E194" s="11"/>
      <c r="F194" s="11"/>
      <c r="G194" s="11"/>
      <c r="H194" s="11"/>
    </row>
    <row r="195" spans="1:8" ht="19.5" customHeight="1">
      <c r="A195" s="145" t="s">
        <v>1011</v>
      </c>
      <c r="B195" s="138"/>
      <c r="C195" s="249"/>
      <c r="D195" s="138"/>
      <c r="E195" s="11"/>
      <c r="F195" s="11"/>
      <c r="G195" s="11"/>
      <c r="H195" s="11"/>
    </row>
    <row r="196" spans="1:8" ht="19.5" customHeight="1">
      <c r="A196" s="22" t="s">
        <v>1016</v>
      </c>
      <c r="B196" s="138"/>
      <c r="C196" s="249"/>
      <c r="D196" s="138"/>
      <c r="E196" s="11"/>
      <c r="F196" s="11"/>
      <c r="G196" s="11"/>
      <c r="H196" s="11"/>
    </row>
    <row r="197" spans="1:8" ht="19.5" customHeight="1">
      <c r="A197" s="145" t="s">
        <v>1022</v>
      </c>
      <c r="B197" s="138"/>
      <c r="C197" s="249"/>
      <c r="D197" s="138"/>
      <c r="E197" s="11"/>
      <c r="F197" s="11"/>
      <c r="G197" s="11"/>
      <c r="H197" s="11"/>
    </row>
    <row r="198" spans="1:8" ht="19.5" customHeight="1">
      <c r="A198" s="141" t="s">
        <v>1514</v>
      </c>
      <c r="B198" s="142">
        <f t="shared" si="2"/>
        <v>1223</v>
      </c>
      <c r="C198" s="250">
        <f>SUM(C199:C206)</f>
        <v>1223</v>
      </c>
      <c r="D198" s="142"/>
      <c r="E198" s="103"/>
      <c r="F198" s="103"/>
      <c r="G198" s="103"/>
      <c r="H198" s="103"/>
    </row>
    <row r="199" spans="1:8" ht="19.5" customHeight="1">
      <c r="A199" s="145" t="s">
        <v>1034</v>
      </c>
      <c r="B199" s="138">
        <f t="shared" si="2"/>
        <v>540</v>
      </c>
      <c r="C199" s="249">
        <v>540</v>
      </c>
      <c r="D199" s="138"/>
      <c r="E199" s="11"/>
      <c r="F199" s="11"/>
      <c r="G199" s="11"/>
      <c r="H199" s="11"/>
    </row>
    <row r="200" spans="1:8" ht="19.5" customHeight="1">
      <c r="A200" s="145" t="s">
        <v>1042</v>
      </c>
      <c r="B200" s="138">
        <f aca="true" t="shared" si="3" ref="B200:B213">SUM(C200:H200)</f>
        <v>519</v>
      </c>
      <c r="C200" s="249">
        <v>519</v>
      </c>
      <c r="D200" s="138"/>
      <c r="E200" s="11"/>
      <c r="F200" s="11"/>
      <c r="G200" s="11"/>
      <c r="H200" s="11"/>
    </row>
    <row r="201" spans="1:8" ht="19.5" customHeight="1">
      <c r="A201" s="145" t="s">
        <v>1045</v>
      </c>
      <c r="B201" s="138"/>
      <c r="C201" s="249"/>
      <c r="D201" s="138"/>
      <c r="E201" s="11"/>
      <c r="F201" s="11"/>
      <c r="G201" s="11"/>
      <c r="H201" s="11"/>
    </row>
    <row r="202" spans="1:8" ht="19.5" customHeight="1">
      <c r="A202" s="22" t="s">
        <v>1048</v>
      </c>
      <c r="B202" s="138"/>
      <c r="C202" s="249"/>
      <c r="D202" s="138"/>
      <c r="E202" s="11"/>
      <c r="F202" s="11"/>
      <c r="G202" s="11"/>
      <c r="H202" s="11"/>
    </row>
    <row r="203" spans="1:8" ht="19.5" customHeight="1">
      <c r="A203" s="145" t="s">
        <v>1052</v>
      </c>
      <c r="B203" s="138">
        <f t="shared" si="3"/>
        <v>164</v>
      </c>
      <c r="C203" s="249">
        <v>164</v>
      </c>
      <c r="D203" s="138"/>
      <c r="E203" s="11"/>
      <c r="F203" s="11"/>
      <c r="G203" s="11"/>
      <c r="H203" s="11"/>
    </row>
    <row r="204" spans="1:8" ht="19.5" customHeight="1">
      <c r="A204" s="145" t="s">
        <v>1062</v>
      </c>
      <c r="B204" s="138"/>
      <c r="C204" s="249"/>
      <c r="D204" s="138"/>
      <c r="E204" s="11"/>
      <c r="F204" s="11"/>
      <c r="G204" s="11"/>
      <c r="H204" s="11"/>
    </row>
    <row r="205" spans="1:8" ht="19.5" customHeight="1">
      <c r="A205" s="145" t="s">
        <v>1066</v>
      </c>
      <c r="B205" s="138"/>
      <c r="C205" s="249"/>
      <c r="D205" s="138"/>
      <c r="E205" s="11"/>
      <c r="F205" s="11"/>
      <c r="G205" s="11"/>
      <c r="H205" s="11"/>
    </row>
    <row r="206" spans="1:8" ht="19.5" customHeight="1">
      <c r="A206" s="145" t="s">
        <v>1072</v>
      </c>
      <c r="B206" s="138"/>
      <c r="C206" s="249"/>
      <c r="D206" s="138"/>
      <c r="E206" s="11"/>
      <c r="F206" s="11"/>
      <c r="G206" s="11"/>
      <c r="H206" s="11"/>
    </row>
    <row r="207" spans="1:8" ht="19.5" customHeight="1">
      <c r="A207" s="141" t="s">
        <v>1114</v>
      </c>
      <c r="B207" s="142">
        <f t="shared" si="3"/>
        <v>3000</v>
      </c>
      <c r="C207" s="250">
        <v>3000</v>
      </c>
      <c r="D207" s="142"/>
      <c r="E207" s="103"/>
      <c r="F207" s="103"/>
      <c r="G207" s="103"/>
      <c r="H207" s="103"/>
    </row>
    <row r="208" spans="1:8" ht="19.5" customHeight="1">
      <c r="A208" s="141" t="s">
        <v>1115</v>
      </c>
      <c r="B208" s="142">
        <f t="shared" si="3"/>
        <v>5800</v>
      </c>
      <c r="C208" s="250">
        <f>SUM(C209)</f>
        <v>5800</v>
      </c>
      <c r="D208" s="142"/>
      <c r="E208" s="103"/>
      <c r="F208" s="103"/>
      <c r="G208" s="103"/>
      <c r="H208" s="103"/>
    </row>
    <row r="209" spans="1:8" ht="19.5" customHeight="1">
      <c r="A209" s="145" t="s">
        <v>1516</v>
      </c>
      <c r="B209" s="138">
        <f t="shared" si="3"/>
        <v>5800</v>
      </c>
      <c r="C209" s="249">
        <v>5800</v>
      </c>
      <c r="D209" s="138"/>
      <c r="E209" s="11"/>
      <c r="F209" s="11"/>
      <c r="G209" s="11"/>
      <c r="H209" s="11"/>
    </row>
    <row r="210" spans="1:8" ht="19.5" customHeight="1">
      <c r="A210" s="141" t="s">
        <v>1116</v>
      </c>
      <c r="B210" s="142"/>
      <c r="C210" s="250"/>
      <c r="D210" s="142"/>
      <c r="E210" s="103"/>
      <c r="F210" s="103"/>
      <c r="G210" s="103"/>
      <c r="H210" s="103"/>
    </row>
    <row r="211" spans="1:8" ht="19.5" customHeight="1">
      <c r="A211" s="141" t="s">
        <v>1117</v>
      </c>
      <c r="B211" s="142">
        <f t="shared" si="3"/>
        <v>2276</v>
      </c>
      <c r="C211" s="250">
        <f>SUM(C212:C213)</f>
        <v>2276</v>
      </c>
      <c r="D211" s="142"/>
      <c r="E211" s="103"/>
      <c r="F211" s="103"/>
      <c r="G211" s="103"/>
      <c r="H211" s="103"/>
    </row>
    <row r="212" spans="1:8" ht="19.5" customHeight="1">
      <c r="A212" s="22" t="s">
        <v>1118</v>
      </c>
      <c r="B212" s="138">
        <f t="shared" si="3"/>
        <v>1890</v>
      </c>
      <c r="C212" s="249">
        <v>1890</v>
      </c>
      <c r="D212" s="138"/>
      <c r="E212" s="11"/>
      <c r="F212" s="11"/>
      <c r="G212" s="11"/>
      <c r="H212" s="11"/>
    </row>
    <row r="213" spans="1:8" ht="19.5" customHeight="1">
      <c r="A213" s="145" t="s">
        <v>1510</v>
      </c>
      <c r="B213" s="138">
        <f t="shared" si="3"/>
        <v>386</v>
      </c>
      <c r="C213" s="249">
        <v>386</v>
      </c>
      <c r="D213" s="138"/>
      <c r="E213" s="11"/>
      <c r="F213" s="11"/>
      <c r="G213" s="11"/>
      <c r="H213" s="11"/>
    </row>
    <row r="214" spans="1:8" ht="19.5" customHeight="1">
      <c r="A214" s="22"/>
      <c r="B214" s="138"/>
      <c r="C214" s="249"/>
      <c r="D214" s="138"/>
      <c r="E214" s="11"/>
      <c r="F214" s="11"/>
      <c r="G214" s="11"/>
      <c r="H214" s="11"/>
    </row>
    <row r="215" spans="1:8" ht="19.5" customHeight="1">
      <c r="A215" s="22"/>
      <c r="B215" s="138"/>
      <c r="C215" s="249"/>
      <c r="D215" s="138"/>
      <c r="E215" s="11"/>
      <c r="F215" s="11"/>
      <c r="G215" s="11"/>
      <c r="H215" s="11"/>
    </row>
    <row r="216" spans="1:8" ht="19.5" customHeight="1">
      <c r="A216" s="145"/>
      <c r="B216" s="138"/>
      <c r="C216" s="249"/>
      <c r="D216" s="138"/>
      <c r="E216" s="11"/>
      <c r="F216" s="11"/>
      <c r="G216" s="11"/>
      <c r="H216" s="11"/>
    </row>
    <row r="217" spans="1:8" ht="19.5" customHeight="1">
      <c r="A217" s="145"/>
      <c r="B217" s="138"/>
      <c r="C217" s="249"/>
      <c r="D217" s="138"/>
      <c r="E217" s="11"/>
      <c r="F217" s="11"/>
      <c r="G217" s="11"/>
      <c r="H217" s="11"/>
    </row>
    <row r="218" spans="1:8" ht="19.5" customHeight="1">
      <c r="A218" s="145"/>
      <c r="B218" s="11"/>
      <c r="C218" s="249"/>
      <c r="D218" s="138"/>
      <c r="E218" s="11"/>
      <c r="F218" s="11"/>
      <c r="G218" s="11"/>
      <c r="H218" s="11"/>
    </row>
    <row r="219" spans="1:8" ht="19.5" customHeight="1">
      <c r="A219" s="145"/>
      <c r="B219" s="11"/>
      <c r="C219" s="249"/>
      <c r="D219" s="138"/>
      <c r="E219" s="11"/>
      <c r="F219" s="11"/>
      <c r="G219" s="11"/>
      <c r="H219" s="11"/>
    </row>
    <row r="220" spans="1:8" ht="19.5" customHeight="1">
      <c r="A220" s="145"/>
      <c r="B220" s="11"/>
      <c r="C220" s="249"/>
      <c r="D220" s="138"/>
      <c r="E220" s="11"/>
      <c r="F220" s="11"/>
      <c r="G220" s="11"/>
      <c r="H220" s="11"/>
    </row>
    <row r="221" spans="1:8" ht="19.5" customHeight="1">
      <c r="A221" s="145"/>
      <c r="B221" s="11"/>
      <c r="C221" s="249"/>
      <c r="D221" s="138"/>
      <c r="E221" s="11"/>
      <c r="F221" s="11"/>
      <c r="G221" s="11"/>
      <c r="H221" s="11"/>
    </row>
    <row r="222" spans="1:8" ht="19.5" customHeight="1">
      <c r="A222" s="11"/>
      <c r="B222" s="11"/>
      <c r="C222" s="249"/>
      <c r="D222" s="138"/>
      <c r="E222" s="11"/>
      <c r="F222" s="11"/>
      <c r="G222" s="11"/>
      <c r="H222" s="11"/>
    </row>
    <row r="223" spans="1:8" ht="19.5" customHeight="1">
      <c r="A223" s="11"/>
      <c r="B223" s="11"/>
      <c r="C223" s="249"/>
      <c r="D223" s="138"/>
      <c r="E223" s="11"/>
      <c r="F223" s="11"/>
      <c r="G223" s="11"/>
      <c r="H223" s="11"/>
    </row>
    <row r="224" spans="1:8" ht="19.5" customHeight="1">
      <c r="A224" s="11"/>
      <c r="B224" s="11"/>
      <c r="C224" s="249"/>
      <c r="D224" s="138"/>
      <c r="E224" s="11"/>
      <c r="F224" s="11"/>
      <c r="G224" s="11"/>
      <c r="H224" s="11"/>
    </row>
    <row r="225" spans="1:8" ht="19.5" customHeight="1">
      <c r="A225" s="11"/>
      <c r="B225" s="11"/>
      <c r="C225" s="249"/>
      <c r="D225" s="138"/>
      <c r="E225" s="11"/>
      <c r="F225" s="11"/>
      <c r="G225" s="11"/>
      <c r="H225" s="11"/>
    </row>
    <row r="226" spans="1:8" ht="19.5" customHeight="1">
      <c r="A226" s="146" t="s">
        <v>1687</v>
      </c>
      <c r="B226" s="146">
        <f>SUM(B6,B34,B37,B40,B52,B63,B74,B81,B103,B117,B133,B140,B149,B157,B165,B170,B174,B184,B188,B192,B198,B207,B208,B210,B211)</f>
        <v>338563</v>
      </c>
      <c r="C226" s="146">
        <f>SUM(C6,C34,C37,C40,C52,C63,C74,C81,C103,C117,C133,C140,C149,C157,C165,C170,C174,C184,C188,C192,C198,C207,C208,C210,C211)</f>
        <v>300122</v>
      </c>
      <c r="D226" s="146">
        <f>SUM(D6,D34,D37,D40,D52,D63,D74,D81,D103,D117,D133,D140,D149,D157,D165,D170,D174,D184,D188,D192,D198,D207,D208,D210,D211)</f>
        <v>38441</v>
      </c>
      <c r="E226" s="146"/>
      <c r="F226" s="146"/>
      <c r="G226" s="146"/>
      <c r="H226" s="146"/>
    </row>
  </sheetData>
  <sheetProtection/>
  <autoFilter ref="A4:H213"/>
  <mergeCells count="9">
    <mergeCell ref="A2:H2"/>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31"/>
  <sheetViews>
    <sheetView zoomScalePageLayoutView="0" workbookViewId="0" topLeftCell="A1">
      <selection activeCell="O20" sqref="O20"/>
    </sheetView>
  </sheetViews>
  <sheetFormatPr defaultColWidth="9.00390625" defaultRowHeight="14.25"/>
  <cols>
    <col min="1" max="1" width="35.50390625" style="136" customWidth="1"/>
    <col min="2" max="17" width="7.375" style="136" customWidth="1"/>
    <col min="18" max="16384" width="9.00390625" style="136" customWidth="1"/>
  </cols>
  <sheetData>
    <row r="1" ht="14.25">
      <c r="A1" s="135" t="s">
        <v>1608</v>
      </c>
    </row>
    <row r="2" spans="1:17" s="81" customFormat="1" ht="21" customHeight="1">
      <c r="A2" s="316" t="s">
        <v>1119</v>
      </c>
      <c r="B2" s="316"/>
      <c r="C2" s="316"/>
      <c r="D2" s="316"/>
      <c r="E2" s="316"/>
      <c r="F2" s="316"/>
      <c r="G2" s="316"/>
      <c r="H2" s="316"/>
      <c r="I2" s="316"/>
      <c r="J2" s="316"/>
      <c r="K2" s="316"/>
      <c r="L2" s="316"/>
      <c r="M2" s="316"/>
      <c r="N2" s="317"/>
      <c r="O2" s="317"/>
      <c r="P2" s="317"/>
      <c r="Q2" s="317"/>
    </row>
    <row r="3" spans="1:17" s="81" customFormat="1" ht="20.25" customHeight="1">
      <c r="A3" s="147"/>
      <c r="C3" s="148"/>
      <c r="D3" s="148"/>
      <c r="E3" s="148"/>
      <c r="F3" s="148"/>
      <c r="G3" s="148"/>
      <c r="H3" s="148"/>
      <c r="Q3" s="149" t="s">
        <v>90</v>
      </c>
    </row>
    <row r="4" spans="1:17" s="150" customFormat="1" ht="69.75" customHeight="1">
      <c r="A4" s="82" t="s">
        <v>123</v>
      </c>
      <c r="B4" s="82" t="s">
        <v>1599</v>
      </c>
      <c r="C4" s="83" t="s">
        <v>1613</v>
      </c>
      <c r="D4" s="83" t="s">
        <v>1614</v>
      </c>
      <c r="E4" s="83" t="s">
        <v>1615</v>
      </c>
      <c r="F4" s="83" t="s">
        <v>1616</v>
      </c>
      <c r="G4" s="83" t="s">
        <v>1617</v>
      </c>
      <c r="H4" s="83" t="s">
        <v>1618</v>
      </c>
      <c r="I4" s="83" t="s">
        <v>1120</v>
      </c>
      <c r="J4" s="83" t="s">
        <v>1670</v>
      </c>
      <c r="K4" s="83" t="s">
        <v>1619</v>
      </c>
      <c r="L4" s="83" t="s">
        <v>1620</v>
      </c>
      <c r="M4" s="83" t="s">
        <v>1621</v>
      </c>
      <c r="N4" s="83" t="s">
        <v>1622</v>
      </c>
      <c r="O4" s="83" t="s">
        <v>1521</v>
      </c>
      <c r="P4" s="83" t="s">
        <v>1671</v>
      </c>
      <c r="Q4" s="83" t="s">
        <v>1623</v>
      </c>
    </row>
    <row r="5" spans="1:17" s="81" customFormat="1" ht="19.5" customHeight="1">
      <c r="A5" s="90" t="s">
        <v>1121</v>
      </c>
      <c r="B5" s="90">
        <f>SUM(C5:Q5)</f>
        <v>22876</v>
      </c>
      <c r="C5" s="90">
        <v>10075</v>
      </c>
      <c r="D5" s="90">
        <v>6869</v>
      </c>
      <c r="E5" s="90">
        <v>10</v>
      </c>
      <c r="F5" s="90"/>
      <c r="G5" s="90">
        <v>5172</v>
      </c>
      <c r="H5" s="90">
        <v>100</v>
      </c>
      <c r="I5" s="90">
        <v>35</v>
      </c>
      <c r="J5" s="90"/>
      <c r="K5" s="90">
        <v>465</v>
      </c>
      <c r="L5" s="90"/>
      <c r="M5" s="90"/>
      <c r="N5" s="90"/>
      <c r="O5" s="90"/>
      <c r="P5" s="90"/>
      <c r="Q5" s="90">
        <v>150</v>
      </c>
    </row>
    <row r="6" spans="1:17" s="81" customFormat="1" ht="19.5" customHeight="1">
      <c r="A6" s="90" t="s">
        <v>256</v>
      </c>
      <c r="B6" s="90">
        <f aca="true" t="shared" si="0" ref="B6:B30">SUM(C6:Q6)</f>
        <v>0</v>
      </c>
      <c r="C6" s="90"/>
      <c r="D6" s="90"/>
      <c r="E6" s="90"/>
      <c r="F6" s="90"/>
      <c r="G6" s="90"/>
      <c r="H6" s="90"/>
      <c r="I6" s="90"/>
      <c r="J6" s="90"/>
      <c r="K6" s="90"/>
      <c r="L6" s="90"/>
      <c r="M6" s="90"/>
      <c r="N6" s="90"/>
      <c r="O6" s="90"/>
      <c r="P6" s="90"/>
      <c r="Q6" s="90"/>
    </row>
    <row r="7" spans="1:17" s="81" customFormat="1" ht="19.5" customHeight="1">
      <c r="A7" s="90" t="s">
        <v>259</v>
      </c>
      <c r="B7" s="90">
        <f t="shared" si="0"/>
        <v>0</v>
      </c>
      <c r="C7" s="90"/>
      <c r="D7" s="90"/>
      <c r="E7" s="90"/>
      <c r="F7" s="90"/>
      <c r="G7" s="90"/>
      <c r="H7" s="90"/>
      <c r="I7" s="90"/>
      <c r="J7" s="90"/>
      <c r="K7" s="90"/>
      <c r="L7" s="90"/>
      <c r="M7" s="90"/>
      <c r="N7" s="90"/>
      <c r="O7" s="90"/>
      <c r="P7" s="90"/>
      <c r="Q7" s="90"/>
    </row>
    <row r="8" spans="1:17" s="81" customFormat="1" ht="19.5" customHeight="1">
      <c r="A8" s="90" t="s">
        <v>271</v>
      </c>
      <c r="B8" s="90">
        <f t="shared" si="0"/>
        <v>11282</v>
      </c>
      <c r="C8" s="90">
        <v>6500</v>
      </c>
      <c r="D8" s="90">
        <v>2293</v>
      </c>
      <c r="E8" s="90">
        <v>2242</v>
      </c>
      <c r="F8" s="90"/>
      <c r="G8" s="90">
        <v>167</v>
      </c>
      <c r="H8" s="90"/>
      <c r="I8" s="90"/>
      <c r="J8" s="90"/>
      <c r="K8" s="90">
        <v>80</v>
      </c>
      <c r="L8" s="90"/>
      <c r="M8" s="90"/>
      <c r="N8" s="90"/>
      <c r="O8" s="90"/>
      <c r="P8" s="90"/>
      <c r="Q8" s="90"/>
    </row>
    <row r="9" spans="1:17" s="81" customFormat="1" ht="19.5" customHeight="1">
      <c r="A9" s="90" t="s">
        <v>321</v>
      </c>
      <c r="B9" s="90">
        <f t="shared" si="0"/>
        <v>43715</v>
      </c>
      <c r="C9" s="90">
        <v>1146</v>
      </c>
      <c r="D9" s="90">
        <v>163</v>
      </c>
      <c r="E9" s="90"/>
      <c r="F9" s="90"/>
      <c r="G9" s="90">
        <v>40306</v>
      </c>
      <c r="H9" s="90">
        <v>2100</v>
      </c>
      <c r="I9" s="90"/>
      <c r="J9" s="90"/>
      <c r="K9" s="90"/>
      <c r="L9" s="90"/>
      <c r="M9" s="90"/>
      <c r="N9" s="90"/>
      <c r="O9" s="90"/>
      <c r="P9" s="90"/>
      <c r="Q9" s="90"/>
    </row>
    <row r="10" spans="1:17" s="81" customFormat="1" ht="19.5" customHeight="1">
      <c r="A10" s="90" t="s">
        <v>390</v>
      </c>
      <c r="B10" s="90">
        <f t="shared" si="0"/>
        <v>834</v>
      </c>
      <c r="C10" s="90">
        <v>197</v>
      </c>
      <c r="D10" s="90">
        <v>137</v>
      </c>
      <c r="E10" s="90"/>
      <c r="F10" s="90"/>
      <c r="G10" s="90"/>
      <c r="H10" s="90"/>
      <c r="I10" s="90">
        <v>500</v>
      </c>
      <c r="J10" s="90"/>
      <c r="K10" s="90"/>
      <c r="L10" s="90"/>
      <c r="M10" s="90"/>
      <c r="N10" s="90"/>
      <c r="O10" s="90"/>
      <c r="P10" s="90"/>
      <c r="Q10" s="90"/>
    </row>
    <row r="11" spans="1:17" s="81" customFormat="1" ht="19.5" customHeight="1">
      <c r="A11" s="90" t="s">
        <v>673</v>
      </c>
      <c r="B11" s="90">
        <f t="shared" si="0"/>
        <v>2308</v>
      </c>
      <c r="C11" s="90">
        <v>182</v>
      </c>
      <c r="D11" s="90">
        <v>71</v>
      </c>
      <c r="E11" s="90"/>
      <c r="F11" s="90"/>
      <c r="G11" s="90">
        <v>1934</v>
      </c>
      <c r="H11" s="90">
        <v>121</v>
      </c>
      <c r="I11" s="90"/>
      <c r="J11" s="90"/>
      <c r="K11" s="90"/>
      <c r="L11" s="90"/>
      <c r="M11" s="90"/>
      <c r="N11" s="90"/>
      <c r="O11" s="90"/>
      <c r="P11" s="90"/>
      <c r="Q11" s="90"/>
    </row>
    <row r="12" spans="1:17" s="81" customFormat="1" ht="19.5" customHeight="1">
      <c r="A12" s="90" t="s">
        <v>472</v>
      </c>
      <c r="B12" s="90">
        <f t="shared" si="0"/>
        <v>51945</v>
      </c>
      <c r="C12" s="90">
        <v>3057</v>
      </c>
      <c r="D12" s="90">
        <v>414</v>
      </c>
      <c r="E12" s="90"/>
      <c r="F12" s="90"/>
      <c r="G12" s="90">
        <v>11061</v>
      </c>
      <c r="H12" s="90">
        <v>120</v>
      </c>
      <c r="I12" s="90"/>
      <c r="J12" s="90"/>
      <c r="K12" s="90">
        <v>35829</v>
      </c>
      <c r="L12" s="90">
        <v>1464</v>
      </c>
      <c r="M12" s="90"/>
      <c r="N12" s="90"/>
      <c r="O12" s="90"/>
      <c r="P12" s="90"/>
      <c r="Q12" s="90"/>
    </row>
    <row r="13" spans="1:17" s="81" customFormat="1" ht="19.5" customHeight="1">
      <c r="A13" s="90" t="s">
        <v>690</v>
      </c>
      <c r="B13" s="90">
        <f t="shared" si="0"/>
        <v>32081</v>
      </c>
      <c r="C13" s="90">
        <v>1356</v>
      </c>
      <c r="D13" s="90">
        <v>189</v>
      </c>
      <c r="E13" s="90"/>
      <c r="F13" s="90"/>
      <c r="G13" s="90">
        <v>13566</v>
      </c>
      <c r="H13" s="90">
        <v>508</v>
      </c>
      <c r="I13" s="90"/>
      <c r="J13" s="90"/>
      <c r="K13" s="90">
        <v>15812</v>
      </c>
      <c r="L13" s="90">
        <v>650</v>
      </c>
      <c r="M13" s="90"/>
      <c r="N13" s="90"/>
      <c r="O13" s="90"/>
      <c r="P13" s="90"/>
      <c r="Q13" s="90"/>
    </row>
    <row r="14" spans="1:17" s="81" customFormat="1" ht="19.5" customHeight="1">
      <c r="A14" s="90" t="s">
        <v>624</v>
      </c>
      <c r="B14" s="90">
        <f t="shared" si="0"/>
        <v>7405</v>
      </c>
      <c r="C14" s="90">
        <v>211</v>
      </c>
      <c r="D14" s="90">
        <v>392</v>
      </c>
      <c r="E14" s="90">
        <v>200</v>
      </c>
      <c r="F14" s="90"/>
      <c r="G14" s="90">
        <v>2570</v>
      </c>
      <c r="H14" s="90">
        <v>900</v>
      </c>
      <c r="I14" s="90">
        <v>700</v>
      </c>
      <c r="J14" s="90"/>
      <c r="K14" s="90">
        <v>2432</v>
      </c>
      <c r="L14" s="90"/>
      <c r="M14" s="90"/>
      <c r="N14" s="90"/>
      <c r="O14" s="90"/>
      <c r="P14" s="90"/>
      <c r="Q14" s="90"/>
    </row>
    <row r="15" spans="1:17" s="81" customFormat="1" ht="19.5" customHeight="1">
      <c r="A15" s="90" t="s">
        <v>1495</v>
      </c>
      <c r="B15" s="90">
        <f t="shared" si="0"/>
        <v>27568</v>
      </c>
      <c r="C15" s="90"/>
      <c r="D15" s="90"/>
      <c r="E15" s="90">
        <v>1200</v>
      </c>
      <c r="F15" s="90"/>
      <c r="G15" s="90">
        <v>5488</v>
      </c>
      <c r="H15" s="90">
        <v>6100</v>
      </c>
      <c r="I15" s="90">
        <v>30</v>
      </c>
      <c r="J15" s="90"/>
      <c r="K15" s="90"/>
      <c r="L15" s="90"/>
      <c r="M15" s="90">
        <v>10000</v>
      </c>
      <c r="N15" s="90">
        <v>4750</v>
      </c>
      <c r="O15" s="90"/>
      <c r="P15" s="90"/>
      <c r="Q15" s="90"/>
    </row>
    <row r="16" spans="1:17" s="81" customFormat="1" ht="19.5" customHeight="1">
      <c r="A16" s="90" t="s">
        <v>1496</v>
      </c>
      <c r="B16" s="90">
        <f t="shared" si="0"/>
        <v>90337</v>
      </c>
      <c r="C16" s="90">
        <v>3</v>
      </c>
      <c r="D16" s="90">
        <v>1736</v>
      </c>
      <c r="E16" s="90">
        <v>300</v>
      </c>
      <c r="F16" s="90"/>
      <c r="G16" s="90">
        <v>7849</v>
      </c>
      <c r="H16" s="90">
        <v>53395</v>
      </c>
      <c r="I16" s="90">
        <v>597</v>
      </c>
      <c r="J16" s="90">
        <v>200</v>
      </c>
      <c r="K16" s="90">
        <v>25257</v>
      </c>
      <c r="L16" s="90"/>
      <c r="M16" s="90"/>
      <c r="N16" s="90"/>
      <c r="O16" s="90"/>
      <c r="P16" s="90"/>
      <c r="Q16" s="90">
        <v>1000</v>
      </c>
    </row>
    <row r="17" spans="1:17" s="81" customFormat="1" ht="19.5" customHeight="1">
      <c r="A17" s="90" t="s">
        <v>1499</v>
      </c>
      <c r="B17" s="90">
        <f t="shared" si="0"/>
        <v>5400</v>
      </c>
      <c r="C17" s="90">
        <v>343</v>
      </c>
      <c r="D17" s="90">
        <v>49</v>
      </c>
      <c r="E17" s="90">
        <v>3105</v>
      </c>
      <c r="F17" s="90"/>
      <c r="G17" s="90">
        <v>1506</v>
      </c>
      <c r="H17" s="90"/>
      <c r="I17" s="90"/>
      <c r="J17" s="90"/>
      <c r="K17" s="90">
        <v>397</v>
      </c>
      <c r="L17" s="90"/>
      <c r="M17" s="90"/>
      <c r="N17" s="90"/>
      <c r="O17" s="90"/>
      <c r="P17" s="90"/>
      <c r="Q17" s="90"/>
    </row>
    <row r="18" spans="1:17" s="81" customFormat="1" ht="19.5" customHeight="1">
      <c r="A18" s="151" t="s">
        <v>1501</v>
      </c>
      <c r="B18" s="90">
        <f t="shared" si="0"/>
        <v>1764</v>
      </c>
      <c r="C18" s="90">
        <v>182</v>
      </c>
      <c r="D18" s="90">
        <v>62</v>
      </c>
      <c r="E18" s="90"/>
      <c r="F18" s="90"/>
      <c r="G18" s="90"/>
      <c r="H18" s="90"/>
      <c r="I18" s="90">
        <v>1520</v>
      </c>
      <c r="J18" s="90"/>
      <c r="K18" s="90"/>
      <c r="L18" s="90"/>
      <c r="M18" s="90"/>
      <c r="N18" s="90"/>
      <c r="O18" s="90"/>
      <c r="P18" s="90"/>
      <c r="Q18" s="90"/>
    </row>
    <row r="19" spans="1:17" s="81" customFormat="1" ht="19.5" customHeight="1">
      <c r="A19" s="151" t="s">
        <v>1502</v>
      </c>
      <c r="B19" s="90">
        <f t="shared" si="0"/>
        <v>958</v>
      </c>
      <c r="C19" s="90"/>
      <c r="D19" s="90"/>
      <c r="E19" s="90"/>
      <c r="F19" s="90"/>
      <c r="G19" s="90">
        <v>57</v>
      </c>
      <c r="H19" s="90">
        <v>200</v>
      </c>
      <c r="I19" s="90">
        <v>701</v>
      </c>
      <c r="J19" s="90"/>
      <c r="K19" s="90"/>
      <c r="L19" s="90"/>
      <c r="M19" s="90"/>
      <c r="N19" s="90"/>
      <c r="O19" s="90"/>
      <c r="P19" s="90"/>
      <c r="Q19" s="90"/>
    </row>
    <row r="20" spans="1:17" s="81" customFormat="1" ht="19.5" customHeight="1">
      <c r="A20" s="152" t="s">
        <v>1503</v>
      </c>
      <c r="B20" s="90">
        <f t="shared" si="0"/>
        <v>0</v>
      </c>
      <c r="C20" s="90"/>
      <c r="D20" s="90"/>
      <c r="E20" s="90"/>
      <c r="F20" s="90"/>
      <c r="G20" s="90"/>
      <c r="H20" s="90"/>
      <c r="I20" s="90"/>
      <c r="J20" s="90"/>
      <c r="K20" s="90"/>
      <c r="L20" s="90"/>
      <c r="M20" s="90"/>
      <c r="N20" s="90"/>
      <c r="O20" s="90"/>
      <c r="P20" s="90"/>
      <c r="Q20" s="90"/>
    </row>
    <row r="21" spans="1:17" s="81" customFormat="1" ht="19.5" customHeight="1">
      <c r="A21" s="151" t="s">
        <v>1504</v>
      </c>
      <c r="B21" s="90">
        <f t="shared" si="0"/>
        <v>0</v>
      </c>
      <c r="C21" s="90"/>
      <c r="D21" s="90"/>
      <c r="E21" s="90"/>
      <c r="F21" s="90"/>
      <c r="G21" s="90"/>
      <c r="H21" s="90"/>
      <c r="I21" s="90"/>
      <c r="J21" s="90"/>
      <c r="K21" s="90"/>
      <c r="L21" s="90"/>
      <c r="M21" s="90"/>
      <c r="N21" s="90"/>
      <c r="O21" s="90"/>
      <c r="P21" s="90"/>
      <c r="Q21" s="90"/>
    </row>
    <row r="22" spans="1:17" s="81" customFormat="1" ht="19.5" customHeight="1">
      <c r="A22" s="151" t="s">
        <v>1511</v>
      </c>
      <c r="B22" s="90">
        <f t="shared" si="0"/>
        <v>3726</v>
      </c>
      <c r="C22" s="90"/>
      <c r="D22" s="90"/>
      <c r="E22" s="90"/>
      <c r="F22" s="90"/>
      <c r="G22" s="90">
        <v>3679</v>
      </c>
      <c r="H22" s="90">
        <v>47</v>
      </c>
      <c r="I22" s="90"/>
      <c r="J22" s="90"/>
      <c r="K22" s="90"/>
      <c r="L22" s="90"/>
      <c r="M22" s="90"/>
      <c r="N22" s="90"/>
      <c r="O22" s="90"/>
      <c r="P22" s="90"/>
      <c r="Q22" s="90"/>
    </row>
    <row r="23" spans="1:17" s="81" customFormat="1" ht="19.5" customHeight="1">
      <c r="A23" s="151" t="s">
        <v>1512</v>
      </c>
      <c r="B23" s="90">
        <f t="shared" si="0"/>
        <v>23983</v>
      </c>
      <c r="C23" s="90">
        <v>1382</v>
      </c>
      <c r="D23" s="90"/>
      <c r="E23" s="90"/>
      <c r="F23" s="90"/>
      <c r="G23" s="90">
        <v>5856</v>
      </c>
      <c r="H23" s="90">
        <v>12533</v>
      </c>
      <c r="I23" s="90"/>
      <c r="J23" s="90"/>
      <c r="K23" s="90">
        <v>4212</v>
      </c>
      <c r="L23" s="90"/>
      <c r="M23" s="90"/>
      <c r="N23" s="90"/>
      <c r="O23" s="90"/>
      <c r="P23" s="90"/>
      <c r="Q23" s="90"/>
    </row>
    <row r="24" spans="1:17" s="81" customFormat="1" ht="19.5" customHeight="1">
      <c r="A24" s="151" t="s">
        <v>1513</v>
      </c>
      <c r="B24" s="90">
        <f t="shared" si="0"/>
        <v>82</v>
      </c>
      <c r="C24" s="90"/>
      <c r="D24" s="90">
        <v>5</v>
      </c>
      <c r="E24" s="90"/>
      <c r="F24" s="90"/>
      <c r="G24" s="90"/>
      <c r="H24" s="90"/>
      <c r="I24" s="90">
        <v>77</v>
      </c>
      <c r="J24" s="90"/>
      <c r="K24" s="90"/>
      <c r="L24" s="90"/>
      <c r="M24" s="90"/>
      <c r="N24" s="90"/>
      <c r="O24" s="90"/>
      <c r="P24" s="90"/>
      <c r="Q24" s="90"/>
    </row>
    <row r="25" spans="1:17" s="81" customFormat="1" ht="19.5" customHeight="1">
      <c r="A25" s="151" t="s">
        <v>1514</v>
      </c>
      <c r="B25" s="90">
        <f t="shared" si="0"/>
        <v>1223</v>
      </c>
      <c r="C25" s="90">
        <v>287</v>
      </c>
      <c r="D25" s="90">
        <v>142</v>
      </c>
      <c r="E25" s="90">
        <v>100</v>
      </c>
      <c r="F25" s="90"/>
      <c r="G25" s="90">
        <v>534</v>
      </c>
      <c r="H25" s="90">
        <v>160</v>
      </c>
      <c r="I25" s="90"/>
      <c r="J25" s="90"/>
      <c r="K25" s="90"/>
      <c r="L25" s="90"/>
      <c r="M25" s="90"/>
      <c r="N25" s="90"/>
      <c r="O25" s="90"/>
      <c r="P25" s="90"/>
      <c r="Q25" s="90"/>
    </row>
    <row r="26" spans="1:17" s="81" customFormat="1" ht="19.5" customHeight="1">
      <c r="A26" s="152" t="s">
        <v>1114</v>
      </c>
      <c r="B26" s="90">
        <f t="shared" si="0"/>
        <v>3000</v>
      </c>
      <c r="C26" s="90"/>
      <c r="D26" s="90"/>
      <c r="E26" s="90"/>
      <c r="F26" s="90"/>
      <c r="G26" s="90"/>
      <c r="H26" s="90"/>
      <c r="I26" s="90"/>
      <c r="J26" s="90"/>
      <c r="K26" s="90"/>
      <c r="L26" s="90"/>
      <c r="M26" s="90"/>
      <c r="N26" s="90"/>
      <c r="O26" s="90"/>
      <c r="P26" s="90">
        <v>3000</v>
      </c>
      <c r="Q26" s="90"/>
    </row>
    <row r="27" spans="1:17" s="81" customFormat="1" ht="19.5" customHeight="1">
      <c r="A27" s="151" t="s">
        <v>1115</v>
      </c>
      <c r="B27" s="90">
        <f t="shared" si="0"/>
        <v>5800</v>
      </c>
      <c r="C27" s="90"/>
      <c r="D27" s="90"/>
      <c r="E27" s="90"/>
      <c r="F27" s="90"/>
      <c r="G27" s="90"/>
      <c r="H27" s="90"/>
      <c r="I27" s="90"/>
      <c r="J27" s="90"/>
      <c r="K27" s="90"/>
      <c r="L27" s="90"/>
      <c r="M27" s="90">
        <v>5800</v>
      </c>
      <c r="N27" s="90"/>
      <c r="O27" s="90"/>
      <c r="P27" s="90"/>
      <c r="Q27" s="90"/>
    </row>
    <row r="28" spans="1:17" s="81" customFormat="1" ht="19.5" customHeight="1">
      <c r="A28" s="151" t="s">
        <v>1116</v>
      </c>
      <c r="B28" s="90">
        <f t="shared" si="0"/>
        <v>0</v>
      </c>
      <c r="C28" s="90"/>
      <c r="D28" s="90"/>
      <c r="E28" s="90"/>
      <c r="F28" s="90"/>
      <c r="G28" s="90"/>
      <c r="H28" s="90"/>
      <c r="I28" s="90"/>
      <c r="J28" s="90"/>
      <c r="K28" s="90"/>
      <c r="L28" s="90"/>
      <c r="M28" s="90"/>
      <c r="N28" s="90"/>
      <c r="O28" s="90"/>
      <c r="P28" s="90"/>
      <c r="Q28" s="90"/>
    </row>
    <row r="29" spans="1:17" s="81" customFormat="1" ht="19.5" customHeight="1">
      <c r="A29" s="90" t="s">
        <v>1117</v>
      </c>
      <c r="B29" s="90">
        <f t="shared" si="0"/>
        <v>2276</v>
      </c>
      <c r="C29" s="90"/>
      <c r="D29" s="90">
        <v>86</v>
      </c>
      <c r="E29" s="90"/>
      <c r="F29" s="90"/>
      <c r="G29" s="90"/>
      <c r="H29" s="90"/>
      <c r="I29" s="90"/>
      <c r="J29" s="90"/>
      <c r="K29" s="90">
        <v>300</v>
      </c>
      <c r="L29" s="90"/>
      <c r="M29" s="90"/>
      <c r="N29" s="90"/>
      <c r="O29" s="90"/>
      <c r="P29" s="90">
        <v>1890</v>
      </c>
      <c r="Q29" s="90"/>
    </row>
    <row r="30" spans="1:17" s="81" customFormat="1" ht="19.5" customHeight="1">
      <c r="A30" s="90" t="s">
        <v>1521</v>
      </c>
      <c r="B30" s="90">
        <f t="shared" si="0"/>
        <v>9400</v>
      </c>
      <c r="C30" s="90"/>
      <c r="D30" s="90"/>
      <c r="E30" s="90"/>
      <c r="F30" s="90"/>
      <c r="G30" s="90"/>
      <c r="H30" s="90"/>
      <c r="I30" s="90"/>
      <c r="J30" s="90"/>
      <c r="K30" s="90"/>
      <c r="L30" s="90"/>
      <c r="M30" s="90"/>
      <c r="N30" s="90">
        <v>9400</v>
      </c>
      <c r="O30" s="90"/>
      <c r="P30" s="90"/>
      <c r="Q30" s="90"/>
    </row>
    <row r="31" spans="1:17" s="81" customFormat="1" ht="19.5" customHeight="1">
      <c r="A31" s="104" t="s">
        <v>1598</v>
      </c>
      <c r="B31" s="84">
        <f>SUM(B5:B30)</f>
        <v>347963</v>
      </c>
      <c r="C31" s="84">
        <f aca="true" t="shared" si="1" ref="C31:Q31">SUM(C5:C30)</f>
        <v>24921</v>
      </c>
      <c r="D31" s="84">
        <f t="shared" si="1"/>
        <v>12608</v>
      </c>
      <c r="E31" s="84">
        <f t="shared" si="1"/>
        <v>7157</v>
      </c>
      <c r="F31" s="84">
        <f t="shared" si="1"/>
        <v>0</v>
      </c>
      <c r="G31" s="84">
        <f t="shared" si="1"/>
        <v>99745</v>
      </c>
      <c r="H31" s="84">
        <f t="shared" si="1"/>
        <v>76284</v>
      </c>
      <c r="I31" s="84">
        <f t="shared" si="1"/>
        <v>4160</v>
      </c>
      <c r="J31" s="84">
        <f t="shared" si="1"/>
        <v>200</v>
      </c>
      <c r="K31" s="84">
        <f t="shared" si="1"/>
        <v>84784</v>
      </c>
      <c r="L31" s="84">
        <f t="shared" si="1"/>
        <v>2114</v>
      </c>
      <c r="M31" s="84">
        <f t="shared" si="1"/>
        <v>15800</v>
      </c>
      <c r="N31" s="84">
        <f t="shared" si="1"/>
        <v>14150</v>
      </c>
      <c r="O31" s="84">
        <f t="shared" si="1"/>
        <v>0</v>
      </c>
      <c r="P31" s="84">
        <f t="shared" si="1"/>
        <v>4890</v>
      </c>
      <c r="Q31" s="84">
        <f t="shared" si="1"/>
        <v>1150</v>
      </c>
    </row>
    <row r="32" s="81" customFormat="1" ht="14.25"/>
    <row r="33" s="81" customFormat="1" ht="14.25"/>
    <row r="34" s="81" customFormat="1" ht="14.25"/>
    <row r="35" s="81" customFormat="1" ht="14.25"/>
    <row r="36" s="81" customFormat="1" ht="14.25"/>
    <row r="37" s="81" customFormat="1" ht="14.25"/>
    <row r="38" s="81" customFormat="1" ht="14.25"/>
    <row r="39" s="81" customFormat="1" ht="14.25"/>
    <row r="40" s="81" customFormat="1" ht="14.25"/>
    <row r="41" s="81" customFormat="1" ht="14.25"/>
  </sheetData>
  <sheetProtection/>
  <mergeCells count="1">
    <mergeCell ref="A2:Q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B3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I27" sqref="I27"/>
    </sheetView>
  </sheetViews>
  <sheetFormatPr defaultColWidth="5.75390625" defaultRowHeight="14.25"/>
  <cols>
    <col min="1" max="1" width="14.25390625" style="153" customWidth="1"/>
    <col min="2" max="2" width="6.75390625" style="153" customWidth="1"/>
    <col min="3" max="3" width="5.125" style="153" customWidth="1"/>
    <col min="4" max="15" width="5.625" style="153" customWidth="1"/>
    <col min="16" max="16" width="4.75390625" style="153" customWidth="1"/>
    <col min="17" max="19" width="5.625" style="153" customWidth="1"/>
    <col min="20" max="20" width="5.875" style="153" customWidth="1"/>
    <col min="21" max="21" width="4.50390625" style="153" customWidth="1"/>
    <col min="22" max="25" width="5.625" style="153" customWidth="1"/>
    <col min="26" max="26" width="5.00390625" style="153" customWidth="1"/>
    <col min="27" max="27" width="5.00390625" style="154" customWidth="1"/>
    <col min="28" max="28" width="5.625" style="153" customWidth="1"/>
    <col min="29" max="16384" width="5.75390625" style="153" customWidth="1"/>
  </cols>
  <sheetData>
    <row r="1" ht="14.25">
      <c r="A1" s="135" t="s">
        <v>1122</v>
      </c>
    </row>
    <row r="2" spans="1:26" s="155" customFormat="1" ht="33.75" customHeight="1">
      <c r="A2" s="316" t="s">
        <v>1123</v>
      </c>
      <c r="B2" s="316"/>
      <c r="C2" s="316"/>
      <c r="D2" s="316"/>
      <c r="E2" s="316"/>
      <c r="F2" s="316"/>
      <c r="G2" s="316"/>
      <c r="H2" s="316"/>
      <c r="I2" s="316"/>
      <c r="J2" s="316"/>
      <c r="K2" s="316"/>
      <c r="L2" s="316"/>
      <c r="M2" s="316"/>
      <c r="N2" s="316"/>
      <c r="O2" s="316"/>
      <c r="P2" s="316"/>
      <c r="Q2" s="316"/>
      <c r="R2" s="316"/>
      <c r="S2" s="316"/>
      <c r="T2" s="316"/>
      <c r="U2" s="316"/>
      <c r="V2" s="316"/>
      <c r="W2" s="316"/>
      <c r="X2" s="316"/>
      <c r="Y2" s="316"/>
      <c r="Z2" s="316"/>
    </row>
    <row r="3" spans="1:28" ht="16.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7"/>
      <c r="AB3" s="156" t="s">
        <v>122</v>
      </c>
    </row>
    <row r="4" spans="1:28" ht="31.5" customHeight="1">
      <c r="A4" s="318" t="s">
        <v>1124</v>
      </c>
      <c r="B4" s="158" t="s">
        <v>1125</v>
      </c>
      <c r="C4" s="158"/>
      <c r="D4" s="158"/>
      <c r="E4" s="158"/>
      <c r="F4" s="158"/>
      <c r="G4" s="158"/>
      <c r="H4" s="158"/>
      <c r="I4" s="158"/>
      <c r="J4" s="158"/>
      <c r="K4" s="158"/>
      <c r="L4" s="158"/>
      <c r="M4" s="158"/>
      <c r="N4" s="158"/>
      <c r="O4" s="158"/>
      <c r="P4" s="158"/>
      <c r="Q4" s="158"/>
      <c r="R4" s="158"/>
      <c r="S4" s="158"/>
      <c r="T4" s="158"/>
      <c r="U4" s="158"/>
      <c r="V4" s="158"/>
      <c r="W4" s="158"/>
      <c r="X4" s="158"/>
      <c r="Y4" s="158"/>
      <c r="Z4" s="158"/>
      <c r="AA4" s="159"/>
      <c r="AB4" s="158"/>
    </row>
    <row r="5" spans="1:28" ht="16.5" customHeight="1">
      <c r="A5" s="319"/>
      <c r="B5" s="321" t="s">
        <v>1686</v>
      </c>
      <c r="C5" s="302" t="s">
        <v>1126</v>
      </c>
      <c r="D5" s="303"/>
      <c r="E5" s="303"/>
      <c r="F5" s="303"/>
      <c r="G5" s="303"/>
      <c r="H5" s="303"/>
      <c r="I5" s="303"/>
      <c r="J5" s="303"/>
      <c r="K5" s="303"/>
      <c r="L5" s="303"/>
      <c r="M5" s="303"/>
      <c r="N5" s="303"/>
      <c r="O5" s="303"/>
      <c r="P5" s="303"/>
      <c r="Q5" s="303"/>
      <c r="R5" s="303"/>
      <c r="S5" s="322"/>
      <c r="T5" s="302" t="s">
        <v>1127</v>
      </c>
      <c r="U5" s="303"/>
      <c r="V5" s="303"/>
      <c r="W5" s="303"/>
      <c r="X5" s="303"/>
      <c r="Y5" s="303"/>
      <c r="Z5" s="303"/>
      <c r="AA5" s="303"/>
      <c r="AB5" s="322"/>
    </row>
    <row r="6" spans="1:28" ht="72.75" customHeight="1">
      <c r="A6" s="320"/>
      <c r="B6" s="301"/>
      <c r="C6" s="160" t="s">
        <v>1601</v>
      </c>
      <c r="D6" s="160" t="s">
        <v>1128</v>
      </c>
      <c r="E6" s="160" t="s">
        <v>1129</v>
      </c>
      <c r="F6" s="160" t="s">
        <v>1130</v>
      </c>
      <c r="G6" s="160" t="s">
        <v>1131</v>
      </c>
      <c r="H6" s="160" t="s">
        <v>1132</v>
      </c>
      <c r="I6" s="160" t="s">
        <v>1133</v>
      </c>
      <c r="J6" s="160" t="s">
        <v>1134</v>
      </c>
      <c r="K6" s="160" t="s">
        <v>1135</v>
      </c>
      <c r="L6" s="160" t="s">
        <v>1136</v>
      </c>
      <c r="M6" s="160" t="s">
        <v>1137</v>
      </c>
      <c r="N6" s="160" t="s">
        <v>1138</v>
      </c>
      <c r="O6" s="160" t="s">
        <v>1139</v>
      </c>
      <c r="P6" s="160" t="s">
        <v>1140</v>
      </c>
      <c r="Q6" s="160" t="s">
        <v>1141</v>
      </c>
      <c r="R6" s="160" t="s">
        <v>1142</v>
      </c>
      <c r="S6" s="160" t="s">
        <v>1143</v>
      </c>
      <c r="T6" s="160" t="s">
        <v>1601</v>
      </c>
      <c r="U6" s="160" t="s">
        <v>1144</v>
      </c>
      <c r="V6" s="160" t="s">
        <v>1145</v>
      </c>
      <c r="W6" s="160" t="s">
        <v>1146</v>
      </c>
      <c r="X6" s="160" t="s">
        <v>1147</v>
      </c>
      <c r="Y6" s="160" t="s">
        <v>1148</v>
      </c>
      <c r="Z6" s="160" t="s">
        <v>1149</v>
      </c>
      <c r="AA6" s="160" t="s">
        <v>1150</v>
      </c>
      <c r="AB6" s="160" t="s">
        <v>1151</v>
      </c>
    </row>
    <row r="7" spans="1:28" s="163" customFormat="1" ht="15.75" customHeight="1">
      <c r="A7" s="161" t="s">
        <v>1152</v>
      </c>
      <c r="B7" s="162">
        <f>SUM(C7,T7)</f>
        <v>29700</v>
      </c>
      <c r="C7" s="162">
        <f>SUM(D7:S7)</f>
        <v>21640</v>
      </c>
      <c r="D7" s="162">
        <f aca="true" t="shared" si="0" ref="D7:R7">SUM(D8,D9)</f>
        <v>7640</v>
      </c>
      <c r="E7" s="162">
        <f t="shared" si="0"/>
        <v>2395</v>
      </c>
      <c r="F7" s="162"/>
      <c r="G7" s="162">
        <f t="shared" si="0"/>
        <v>450</v>
      </c>
      <c r="H7" s="162">
        <f t="shared" si="0"/>
        <v>0</v>
      </c>
      <c r="I7" s="162">
        <f t="shared" si="0"/>
        <v>1300</v>
      </c>
      <c r="J7" s="162">
        <f t="shared" si="0"/>
        <v>1450</v>
      </c>
      <c r="K7" s="162">
        <f t="shared" si="0"/>
        <v>800</v>
      </c>
      <c r="L7" s="162">
        <f t="shared" si="0"/>
        <v>700</v>
      </c>
      <c r="M7" s="162">
        <f t="shared" si="0"/>
        <v>800</v>
      </c>
      <c r="N7" s="162">
        <f t="shared" si="0"/>
        <v>1350</v>
      </c>
      <c r="O7" s="162">
        <f t="shared" si="0"/>
        <v>2700</v>
      </c>
      <c r="P7" s="162">
        <f t="shared" si="0"/>
        <v>2000</v>
      </c>
      <c r="Q7" s="162">
        <f t="shared" si="0"/>
        <v>0</v>
      </c>
      <c r="R7" s="162">
        <f t="shared" si="0"/>
        <v>55</v>
      </c>
      <c r="S7" s="162"/>
      <c r="T7" s="162">
        <f>SUM(U7:AB7)</f>
        <v>8060</v>
      </c>
      <c r="U7" s="162">
        <f aca="true" t="shared" si="1" ref="U7:AB7">SUM(U8,U9)</f>
        <v>1520</v>
      </c>
      <c r="V7" s="162">
        <f t="shared" si="1"/>
        <v>280</v>
      </c>
      <c r="W7" s="162">
        <f t="shared" si="1"/>
        <v>2500</v>
      </c>
      <c r="X7" s="162">
        <f t="shared" si="1"/>
        <v>0</v>
      </c>
      <c r="Y7" s="162">
        <f t="shared" si="1"/>
        <v>2560</v>
      </c>
      <c r="Z7" s="162">
        <f t="shared" si="1"/>
        <v>500</v>
      </c>
      <c r="AA7" s="162">
        <f t="shared" si="1"/>
        <v>700</v>
      </c>
      <c r="AB7" s="162">
        <f t="shared" si="1"/>
        <v>0</v>
      </c>
    </row>
    <row r="8" spans="1:28" s="167" customFormat="1" ht="15.75" customHeight="1">
      <c r="A8" s="164" t="s">
        <v>1153</v>
      </c>
      <c r="B8" s="165"/>
      <c r="C8" s="165"/>
      <c r="D8" s="165"/>
      <c r="E8" s="165"/>
      <c r="F8" s="165"/>
      <c r="G8" s="165"/>
      <c r="H8" s="165"/>
      <c r="I8" s="165"/>
      <c r="J8" s="165"/>
      <c r="K8" s="165"/>
      <c r="L8" s="165"/>
      <c r="M8" s="165"/>
      <c r="N8" s="165"/>
      <c r="O8" s="165"/>
      <c r="P8" s="165"/>
      <c r="Q8" s="165"/>
      <c r="R8" s="165"/>
      <c r="S8" s="165"/>
      <c r="T8" s="165">
        <f>SUM(U8:AB8)</f>
        <v>0</v>
      </c>
      <c r="U8" s="165"/>
      <c r="V8" s="165"/>
      <c r="W8" s="165"/>
      <c r="X8" s="165"/>
      <c r="Y8" s="165"/>
      <c r="Z8" s="165"/>
      <c r="AA8" s="166"/>
      <c r="AB8" s="165"/>
    </row>
    <row r="9" spans="1:28" s="163" customFormat="1" ht="15.75" customHeight="1">
      <c r="A9" s="168" t="s">
        <v>1154</v>
      </c>
      <c r="B9" s="162">
        <f>SUM(C9,T9)</f>
        <v>29700</v>
      </c>
      <c r="C9" s="162">
        <f>SUM(D9:S9)</f>
        <v>21640</v>
      </c>
      <c r="D9" s="162">
        <f aca="true" t="shared" si="2" ref="D9:R9">SUM(D10,D16,D19,D25,D29)</f>
        <v>7640</v>
      </c>
      <c r="E9" s="162">
        <f t="shared" si="2"/>
        <v>2395</v>
      </c>
      <c r="F9" s="162"/>
      <c r="G9" s="162">
        <f t="shared" si="2"/>
        <v>450</v>
      </c>
      <c r="H9" s="162">
        <f t="shared" si="2"/>
        <v>0</v>
      </c>
      <c r="I9" s="162">
        <f t="shared" si="2"/>
        <v>1300</v>
      </c>
      <c r="J9" s="162">
        <f t="shared" si="2"/>
        <v>1450</v>
      </c>
      <c r="K9" s="162">
        <f t="shared" si="2"/>
        <v>800</v>
      </c>
      <c r="L9" s="162">
        <f t="shared" si="2"/>
        <v>700</v>
      </c>
      <c r="M9" s="162">
        <f t="shared" si="2"/>
        <v>800</v>
      </c>
      <c r="N9" s="162">
        <f t="shared" si="2"/>
        <v>1350</v>
      </c>
      <c r="O9" s="162">
        <f t="shared" si="2"/>
        <v>2700</v>
      </c>
      <c r="P9" s="162">
        <f t="shared" si="2"/>
        <v>2000</v>
      </c>
      <c r="Q9" s="162">
        <f t="shared" si="2"/>
        <v>0</v>
      </c>
      <c r="R9" s="162">
        <f t="shared" si="2"/>
        <v>55</v>
      </c>
      <c r="S9" s="162"/>
      <c r="T9" s="162">
        <f>SUM(U9:AB9)</f>
        <v>8060</v>
      </c>
      <c r="U9" s="162">
        <f aca="true" t="shared" si="3" ref="U9:AB9">SUM(U10,U16,U19,U25,U29)</f>
        <v>1520</v>
      </c>
      <c r="V9" s="162">
        <f t="shared" si="3"/>
        <v>280</v>
      </c>
      <c r="W9" s="162">
        <f t="shared" si="3"/>
        <v>2500</v>
      </c>
      <c r="X9" s="162">
        <f t="shared" si="3"/>
        <v>0</v>
      </c>
      <c r="Y9" s="162">
        <f t="shared" si="3"/>
        <v>2560</v>
      </c>
      <c r="Z9" s="162">
        <f t="shared" si="3"/>
        <v>500</v>
      </c>
      <c r="AA9" s="162">
        <f t="shared" si="3"/>
        <v>700</v>
      </c>
      <c r="AB9" s="162">
        <f t="shared" si="3"/>
        <v>0</v>
      </c>
    </row>
    <row r="10" spans="1:28" s="167" customFormat="1" ht="15.75" customHeight="1">
      <c r="A10" s="161" t="s">
        <v>1155</v>
      </c>
      <c r="B10" s="162"/>
      <c r="C10" s="162"/>
      <c r="D10" s="169"/>
      <c r="E10" s="169"/>
      <c r="F10" s="169"/>
      <c r="G10" s="169"/>
      <c r="H10" s="169"/>
      <c r="I10" s="169"/>
      <c r="J10" s="169"/>
      <c r="K10" s="169"/>
      <c r="L10" s="169"/>
      <c r="M10" s="169"/>
      <c r="N10" s="169"/>
      <c r="O10" s="169"/>
      <c r="P10" s="169"/>
      <c r="Q10" s="169"/>
      <c r="R10" s="169"/>
      <c r="S10" s="169"/>
      <c r="T10" s="162"/>
      <c r="U10" s="169"/>
      <c r="V10" s="169"/>
      <c r="W10" s="169"/>
      <c r="X10" s="169"/>
      <c r="Y10" s="169"/>
      <c r="Z10" s="169"/>
      <c r="AA10" s="169"/>
      <c r="AB10" s="169"/>
    </row>
    <row r="11" spans="1:28" s="167" customFormat="1" ht="15.75" customHeight="1">
      <c r="A11" s="164" t="s">
        <v>1156</v>
      </c>
      <c r="B11" s="165"/>
      <c r="C11" s="165"/>
      <c r="D11" s="170"/>
      <c r="E11" s="170"/>
      <c r="F11" s="170"/>
      <c r="G11" s="170"/>
      <c r="H11" s="170"/>
      <c r="I11" s="170"/>
      <c r="J11" s="170"/>
      <c r="K11" s="170"/>
      <c r="L11" s="170"/>
      <c r="M11" s="170"/>
      <c r="N11" s="170"/>
      <c r="O11" s="170"/>
      <c r="P11" s="170"/>
      <c r="Q11" s="170"/>
      <c r="R11" s="170"/>
      <c r="S11" s="170"/>
      <c r="T11" s="165"/>
      <c r="U11" s="170"/>
      <c r="V11" s="170"/>
      <c r="W11" s="170"/>
      <c r="X11" s="170"/>
      <c r="Y11" s="170"/>
      <c r="Z11" s="170"/>
      <c r="AA11" s="171"/>
      <c r="AB11" s="170"/>
    </row>
    <row r="12" spans="1:28" s="167" customFormat="1" ht="15.75" customHeight="1">
      <c r="A12" s="164" t="s">
        <v>1157</v>
      </c>
      <c r="B12" s="165"/>
      <c r="C12" s="165"/>
      <c r="D12" s="170"/>
      <c r="E12" s="170"/>
      <c r="F12" s="170"/>
      <c r="G12" s="170"/>
      <c r="H12" s="170"/>
      <c r="I12" s="170"/>
      <c r="J12" s="170"/>
      <c r="K12" s="170"/>
      <c r="L12" s="170"/>
      <c r="M12" s="170"/>
      <c r="N12" s="170"/>
      <c r="O12" s="170"/>
      <c r="P12" s="170"/>
      <c r="Q12" s="170"/>
      <c r="R12" s="170"/>
      <c r="S12" s="170"/>
      <c r="T12" s="165"/>
      <c r="U12" s="170"/>
      <c r="V12" s="170"/>
      <c r="W12" s="170"/>
      <c r="X12" s="170"/>
      <c r="Y12" s="170"/>
      <c r="Z12" s="170"/>
      <c r="AA12" s="171"/>
      <c r="AB12" s="170"/>
    </row>
    <row r="13" spans="1:28" s="167" customFormat="1" ht="15.75" customHeight="1">
      <c r="A13" s="172" t="s">
        <v>1158</v>
      </c>
      <c r="B13" s="165"/>
      <c r="C13" s="165"/>
      <c r="D13" s="170"/>
      <c r="E13" s="170"/>
      <c r="F13" s="170"/>
      <c r="G13" s="170"/>
      <c r="H13" s="170"/>
      <c r="I13" s="170"/>
      <c r="J13" s="170"/>
      <c r="K13" s="170"/>
      <c r="L13" s="170"/>
      <c r="M13" s="170"/>
      <c r="N13" s="170"/>
      <c r="O13" s="170"/>
      <c r="P13" s="170"/>
      <c r="Q13" s="170"/>
      <c r="R13" s="170"/>
      <c r="S13" s="170"/>
      <c r="T13" s="165"/>
      <c r="U13" s="170"/>
      <c r="V13" s="170"/>
      <c r="W13" s="170"/>
      <c r="X13" s="170"/>
      <c r="Y13" s="170"/>
      <c r="Z13" s="170"/>
      <c r="AA13" s="171"/>
      <c r="AB13" s="170"/>
    </row>
    <row r="14" spans="1:28" s="167" customFormat="1" ht="15.75" customHeight="1">
      <c r="A14" s="172" t="s">
        <v>1159</v>
      </c>
      <c r="B14" s="165"/>
      <c r="C14" s="165"/>
      <c r="D14" s="170"/>
      <c r="E14" s="170"/>
      <c r="F14" s="170"/>
      <c r="G14" s="170"/>
      <c r="H14" s="170"/>
      <c r="I14" s="170"/>
      <c r="J14" s="170"/>
      <c r="K14" s="170"/>
      <c r="L14" s="170"/>
      <c r="M14" s="170"/>
      <c r="N14" s="170"/>
      <c r="O14" s="170"/>
      <c r="P14" s="170"/>
      <c r="Q14" s="170"/>
      <c r="R14" s="170"/>
      <c r="S14" s="170"/>
      <c r="T14" s="165"/>
      <c r="U14" s="170"/>
      <c r="V14" s="170"/>
      <c r="W14" s="170"/>
      <c r="X14" s="170"/>
      <c r="Y14" s="170"/>
      <c r="Z14" s="170"/>
      <c r="AA14" s="171"/>
      <c r="AB14" s="170"/>
    </row>
    <row r="15" spans="1:28" s="167" customFormat="1" ht="15.75" customHeight="1">
      <c r="A15" s="172" t="s">
        <v>1160</v>
      </c>
      <c r="B15" s="165"/>
      <c r="C15" s="165"/>
      <c r="D15" s="170"/>
      <c r="E15" s="170"/>
      <c r="F15" s="170"/>
      <c r="G15" s="170"/>
      <c r="H15" s="170"/>
      <c r="I15" s="170"/>
      <c r="J15" s="170"/>
      <c r="K15" s="170"/>
      <c r="L15" s="170"/>
      <c r="M15" s="170"/>
      <c r="N15" s="170"/>
      <c r="O15" s="170"/>
      <c r="P15" s="170"/>
      <c r="Q15" s="170"/>
      <c r="R15" s="170"/>
      <c r="S15" s="170"/>
      <c r="T15" s="165"/>
      <c r="U15" s="170"/>
      <c r="V15" s="170"/>
      <c r="W15" s="170"/>
      <c r="X15" s="170"/>
      <c r="Y15" s="170"/>
      <c r="Z15" s="170"/>
      <c r="AA15" s="171"/>
      <c r="AB15" s="170"/>
    </row>
    <row r="16" spans="1:28" s="163" customFormat="1" ht="15.75" customHeight="1">
      <c r="A16" s="173" t="s">
        <v>1161</v>
      </c>
      <c r="B16" s="162"/>
      <c r="C16" s="162"/>
      <c r="D16" s="169"/>
      <c r="E16" s="169"/>
      <c r="F16" s="169"/>
      <c r="G16" s="169"/>
      <c r="H16" s="169"/>
      <c r="I16" s="169"/>
      <c r="J16" s="169"/>
      <c r="K16" s="169"/>
      <c r="L16" s="169"/>
      <c r="M16" s="169"/>
      <c r="N16" s="169"/>
      <c r="O16" s="169"/>
      <c r="P16" s="169"/>
      <c r="Q16" s="169"/>
      <c r="R16" s="169"/>
      <c r="S16" s="169"/>
      <c r="T16" s="162"/>
      <c r="U16" s="169"/>
      <c r="V16" s="169"/>
      <c r="W16" s="169"/>
      <c r="X16" s="169"/>
      <c r="Y16" s="169"/>
      <c r="Z16" s="169"/>
      <c r="AA16" s="169"/>
      <c r="AB16" s="169"/>
    </row>
    <row r="17" spans="1:28" s="167" customFormat="1" ht="15.75" customHeight="1">
      <c r="A17" s="174" t="s">
        <v>1162</v>
      </c>
      <c r="B17" s="165"/>
      <c r="C17" s="165"/>
      <c r="D17" s="170"/>
      <c r="E17" s="170"/>
      <c r="F17" s="170"/>
      <c r="G17" s="170"/>
      <c r="H17" s="170"/>
      <c r="I17" s="170"/>
      <c r="J17" s="170"/>
      <c r="K17" s="170"/>
      <c r="L17" s="170"/>
      <c r="M17" s="170"/>
      <c r="N17" s="170"/>
      <c r="O17" s="170"/>
      <c r="P17" s="170"/>
      <c r="Q17" s="170"/>
      <c r="R17" s="170"/>
      <c r="S17" s="170"/>
      <c r="T17" s="165"/>
      <c r="U17" s="170"/>
      <c r="V17" s="170"/>
      <c r="W17" s="170"/>
      <c r="X17" s="170"/>
      <c r="Y17" s="170"/>
      <c r="Z17" s="170"/>
      <c r="AA17" s="171"/>
      <c r="AB17" s="170"/>
    </row>
    <row r="18" spans="1:28" s="167" customFormat="1" ht="15.75" customHeight="1">
      <c r="A18" s="164" t="s">
        <v>1163</v>
      </c>
      <c r="B18" s="165"/>
      <c r="C18" s="165"/>
      <c r="D18" s="298"/>
      <c r="E18" s="298"/>
      <c r="F18" s="298"/>
      <c r="G18" s="298"/>
      <c r="H18" s="298"/>
      <c r="I18" s="298"/>
      <c r="J18" s="298"/>
      <c r="K18" s="298"/>
      <c r="L18" s="298"/>
      <c r="M18" s="298"/>
      <c r="N18" s="298"/>
      <c r="O18" s="298"/>
      <c r="P18" s="298"/>
      <c r="Q18" s="298"/>
      <c r="R18" s="298"/>
      <c r="S18" s="298"/>
      <c r="T18" s="165"/>
      <c r="U18" s="298"/>
      <c r="V18" s="298"/>
      <c r="W18" s="298"/>
      <c r="X18" s="298"/>
      <c r="Y18" s="298"/>
      <c r="Z18" s="298"/>
      <c r="AA18" s="299"/>
      <c r="AB18" s="298"/>
    </row>
    <row r="19" spans="1:28" s="163" customFormat="1" ht="15.75" customHeight="1">
      <c r="A19" s="175" t="s">
        <v>1164</v>
      </c>
      <c r="B19" s="162">
        <f>SUM(C19,T19)</f>
        <v>29700</v>
      </c>
      <c r="C19" s="162">
        <f>SUM(D19:S19)</f>
        <v>21640</v>
      </c>
      <c r="D19" s="300">
        <f aca="true" t="shared" si="4" ref="D19:R19">SUM(D20:D24)</f>
        <v>7640</v>
      </c>
      <c r="E19" s="300">
        <f t="shared" si="4"/>
        <v>2395</v>
      </c>
      <c r="F19" s="300"/>
      <c r="G19" s="300">
        <f t="shared" si="4"/>
        <v>450</v>
      </c>
      <c r="H19" s="300">
        <f t="shared" si="4"/>
        <v>0</v>
      </c>
      <c r="I19" s="300">
        <f t="shared" si="4"/>
        <v>1300</v>
      </c>
      <c r="J19" s="300">
        <f t="shared" si="4"/>
        <v>1450</v>
      </c>
      <c r="K19" s="300">
        <f t="shared" si="4"/>
        <v>800</v>
      </c>
      <c r="L19" s="300">
        <f t="shared" si="4"/>
        <v>700</v>
      </c>
      <c r="M19" s="300">
        <f t="shared" si="4"/>
        <v>800</v>
      </c>
      <c r="N19" s="300">
        <f t="shared" si="4"/>
        <v>1350</v>
      </c>
      <c r="O19" s="300">
        <f t="shared" si="4"/>
        <v>2700</v>
      </c>
      <c r="P19" s="300">
        <f t="shared" si="4"/>
        <v>2000</v>
      </c>
      <c r="Q19" s="300">
        <f t="shared" si="4"/>
        <v>0</v>
      </c>
      <c r="R19" s="300">
        <f t="shared" si="4"/>
        <v>55</v>
      </c>
      <c r="S19" s="300"/>
      <c r="T19" s="162">
        <f>SUM(U19:AB19)</f>
        <v>8060</v>
      </c>
      <c r="U19" s="300">
        <f aca="true" t="shared" si="5" ref="U19:AB19">SUM(U20:U24)</f>
        <v>1520</v>
      </c>
      <c r="V19" s="300">
        <f t="shared" si="5"/>
        <v>280</v>
      </c>
      <c r="W19" s="300">
        <f t="shared" si="5"/>
        <v>2500</v>
      </c>
      <c r="X19" s="300">
        <f t="shared" si="5"/>
        <v>0</v>
      </c>
      <c r="Y19" s="300">
        <f t="shared" si="5"/>
        <v>2560</v>
      </c>
      <c r="Z19" s="300">
        <f t="shared" si="5"/>
        <v>500</v>
      </c>
      <c r="AA19" s="300">
        <f t="shared" si="5"/>
        <v>700</v>
      </c>
      <c r="AB19" s="300">
        <f t="shared" si="5"/>
        <v>0</v>
      </c>
    </row>
    <row r="20" spans="1:28" s="167" customFormat="1" ht="15.75" customHeight="1">
      <c r="A20" s="170" t="s">
        <v>1165</v>
      </c>
      <c r="B20" s="165"/>
      <c r="C20" s="165"/>
      <c r="D20" s="298"/>
      <c r="E20" s="298"/>
      <c r="F20" s="298"/>
      <c r="G20" s="298"/>
      <c r="H20" s="298"/>
      <c r="I20" s="298"/>
      <c r="J20" s="298"/>
      <c r="K20" s="298"/>
      <c r="L20" s="298"/>
      <c r="M20" s="298"/>
      <c r="N20" s="298"/>
      <c r="O20" s="298"/>
      <c r="P20" s="298"/>
      <c r="Q20" s="298"/>
      <c r="R20" s="298"/>
      <c r="S20" s="298"/>
      <c r="T20" s="165"/>
      <c r="U20" s="298"/>
      <c r="V20" s="298"/>
      <c r="W20" s="298"/>
      <c r="X20" s="298"/>
      <c r="Y20" s="298"/>
      <c r="Z20" s="298"/>
      <c r="AA20" s="299"/>
      <c r="AB20" s="298"/>
    </row>
    <row r="21" spans="1:28" s="167" customFormat="1" ht="15.75" customHeight="1">
      <c r="A21" s="170" t="s">
        <v>1190</v>
      </c>
      <c r="B21" s="165"/>
      <c r="C21" s="165"/>
      <c r="D21" s="298"/>
      <c r="E21" s="298"/>
      <c r="F21" s="298"/>
      <c r="G21" s="298"/>
      <c r="H21" s="298"/>
      <c r="I21" s="298"/>
      <c r="J21" s="298"/>
      <c r="K21" s="298"/>
      <c r="L21" s="298"/>
      <c r="M21" s="298"/>
      <c r="N21" s="298"/>
      <c r="O21" s="298"/>
      <c r="P21" s="298"/>
      <c r="Q21" s="298"/>
      <c r="R21" s="298"/>
      <c r="S21" s="298"/>
      <c r="T21" s="165"/>
      <c r="U21" s="298"/>
      <c r="V21" s="298"/>
      <c r="W21" s="298"/>
      <c r="X21" s="298"/>
      <c r="Y21" s="298"/>
      <c r="Z21" s="298"/>
      <c r="AA21" s="299"/>
      <c r="AB21" s="298"/>
    </row>
    <row r="22" spans="1:28" s="167" customFormat="1" ht="15.75" customHeight="1">
      <c r="A22" s="170" t="s">
        <v>1191</v>
      </c>
      <c r="B22" s="165"/>
      <c r="C22" s="165"/>
      <c r="D22" s="298"/>
      <c r="E22" s="298"/>
      <c r="F22" s="298"/>
      <c r="G22" s="298"/>
      <c r="H22" s="298"/>
      <c r="I22" s="298"/>
      <c r="J22" s="298"/>
      <c r="K22" s="298"/>
      <c r="L22" s="298"/>
      <c r="M22" s="298"/>
      <c r="N22" s="298"/>
      <c r="O22" s="298"/>
      <c r="P22" s="298"/>
      <c r="Q22" s="298"/>
      <c r="R22" s="298"/>
      <c r="S22" s="298"/>
      <c r="T22" s="165"/>
      <c r="U22" s="298"/>
      <c r="V22" s="298"/>
      <c r="W22" s="298"/>
      <c r="X22" s="298"/>
      <c r="Y22" s="298"/>
      <c r="Z22" s="298"/>
      <c r="AA22" s="299"/>
      <c r="AB22" s="298"/>
    </row>
    <row r="23" spans="1:28" s="167" customFormat="1" ht="15.75" customHeight="1">
      <c r="A23" s="170" t="s">
        <v>1192</v>
      </c>
      <c r="B23" s="165"/>
      <c r="C23" s="165"/>
      <c r="D23" s="298"/>
      <c r="E23" s="298"/>
      <c r="F23" s="298"/>
      <c r="G23" s="298"/>
      <c r="H23" s="298"/>
      <c r="I23" s="298"/>
      <c r="J23" s="298"/>
      <c r="K23" s="298"/>
      <c r="L23" s="298"/>
      <c r="M23" s="298"/>
      <c r="N23" s="298"/>
      <c r="O23" s="298"/>
      <c r="P23" s="298"/>
      <c r="Q23" s="298"/>
      <c r="R23" s="298"/>
      <c r="S23" s="298"/>
      <c r="T23" s="165"/>
      <c r="U23" s="298"/>
      <c r="V23" s="298"/>
      <c r="W23" s="298"/>
      <c r="X23" s="298"/>
      <c r="Y23" s="298"/>
      <c r="Z23" s="298"/>
      <c r="AA23" s="299"/>
      <c r="AB23" s="298"/>
    </row>
    <row r="24" spans="1:28" s="167" customFormat="1" ht="15.75" customHeight="1">
      <c r="A24" s="170" t="s">
        <v>1193</v>
      </c>
      <c r="B24" s="165">
        <f>SUM(C24,T24)</f>
        <v>29700</v>
      </c>
      <c r="C24" s="165">
        <f>SUM(D24:S24)</f>
        <v>21640</v>
      </c>
      <c r="D24" s="298">
        <v>7640</v>
      </c>
      <c r="E24" s="298">
        <v>2395</v>
      </c>
      <c r="F24" s="298"/>
      <c r="G24" s="298">
        <v>450</v>
      </c>
      <c r="H24" s="298"/>
      <c r="I24" s="298">
        <v>1300</v>
      </c>
      <c r="J24" s="298">
        <v>1450</v>
      </c>
      <c r="K24" s="298">
        <v>800</v>
      </c>
      <c r="L24" s="298">
        <v>700</v>
      </c>
      <c r="M24" s="298">
        <v>800</v>
      </c>
      <c r="N24" s="298">
        <v>1350</v>
      </c>
      <c r="O24" s="298">
        <v>2700</v>
      </c>
      <c r="P24" s="298">
        <v>2000</v>
      </c>
      <c r="Q24" s="298"/>
      <c r="R24" s="298">
        <v>55</v>
      </c>
      <c r="S24" s="298"/>
      <c r="T24" s="165">
        <f>SUM(U24:AB24)</f>
        <v>8060</v>
      </c>
      <c r="U24" s="298">
        <v>1520</v>
      </c>
      <c r="V24" s="298">
        <v>280</v>
      </c>
      <c r="W24" s="298">
        <v>2500</v>
      </c>
      <c r="X24" s="298"/>
      <c r="Y24" s="298">
        <v>2560</v>
      </c>
      <c r="Z24" s="298">
        <v>500</v>
      </c>
      <c r="AA24" s="298">
        <v>700</v>
      </c>
      <c r="AB24" s="298"/>
    </row>
    <row r="25" spans="1:28" s="163" customFormat="1" ht="15.75" customHeight="1">
      <c r="A25" s="169" t="s">
        <v>1194</v>
      </c>
      <c r="B25" s="162"/>
      <c r="C25" s="162"/>
      <c r="D25" s="169"/>
      <c r="E25" s="169"/>
      <c r="F25" s="169"/>
      <c r="G25" s="169"/>
      <c r="H25" s="169"/>
      <c r="I25" s="169"/>
      <c r="J25" s="169"/>
      <c r="K25" s="169"/>
      <c r="L25" s="169"/>
      <c r="M25" s="169"/>
      <c r="N25" s="169"/>
      <c r="O25" s="169"/>
      <c r="P25" s="169"/>
      <c r="Q25" s="169"/>
      <c r="R25" s="169"/>
      <c r="S25" s="169"/>
      <c r="T25" s="162"/>
      <c r="U25" s="169"/>
      <c r="V25" s="169"/>
      <c r="W25" s="169"/>
      <c r="X25" s="169"/>
      <c r="Y25" s="169"/>
      <c r="Z25" s="169"/>
      <c r="AA25" s="169"/>
      <c r="AB25" s="169"/>
    </row>
    <row r="26" spans="1:28" s="167" customFormat="1" ht="15.75" customHeight="1">
      <c r="A26" s="170" t="s">
        <v>1195</v>
      </c>
      <c r="B26" s="165"/>
      <c r="C26" s="165"/>
      <c r="D26" s="170"/>
      <c r="E26" s="170"/>
      <c r="F26" s="170"/>
      <c r="G26" s="170"/>
      <c r="H26" s="170"/>
      <c r="I26" s="170"/>
      <c r="J26" s="170"/>
      <c r="K26" s="170"/>
      <c r="L26" s="170"/>
      <c r="M26" s="170"/>
      <c r="N26" s="170"/>
      <c r="O26" s="170"/>
      <c r="P26" s="170"/>
      <c r="Q26" s="170"/>
      <c r="R26" s="170"/>
      <c r="S26" s="170"/>
      <c r="T26" s="165"/>
      <c r="U26" s="170"/>
      <c r="V26" s="170"/>
      <c r="W26" s="170"/>
      <c r="X26" s="170"/>
      <c r="Y26" s="170"/>
      <c r="Z26" s="170"/>
      <c r="AA26" s="171"/>
      <c r="AB26" s="170"/>
    </row>
    <row r="27" spans="1:28" s="167" customFormat="1" ht="15.75" customHeight="1">
      <c r="A27" s="170" t="s">
        <v>1196</v>
      </c>
      <c r="B27" s="165"/>
      <c r="C27" s="165"/>
      <c r="D27" s="170"/>
      <c r="E27" s="170"/>
      <c r="F27" s="170"/>
      <c r="G27" s="170"/>
      <c r="H27" s="170"/>
      <c r="I27" s="170"/>
      <c r="J27" s="170"/>
      <c r="K27" s="170"/>
      <c r="L27" s="170"/>
      <c r="M27" s="170"/>
      <c r="N27" s="170"/>
      <c r="O27" s="170"/>
      <c r="P27" s="170"/>
      <c r="Q27" s="170"/>
      <c r="R27" s="170"/>
      <c r="S27" s="170"/>
      <c r="T27" s="165"/>
      <c r="U27" s="170"/>
      <c r="V27" s="170"/>
      <c r="W27" s="170"/>
      <c r="X27" s="170"/>
      <c r="Y27" s="170"/>
      <c r="Z27" s="170"/>
      <c r="AA27" s="171"/>
      <c r="AB27" s="170"/>
    </row>
    <row r="28" spans="1:28" s="167" customFormat="1" ht="15.75" customHeight="1">
      <c r="A28" s="170" t="s">
        <v>1197</v>
      </c>
      <c r="B28" s="165"/>
      <c r="C28" s="165"/>
      <c r="D28" s="170"/>
      <c r="E28" s="170"/>
      <c r="F28" s="170"/>
      <c r="G28" s="170"/>
      <c r="H28" s="170"/>
      <c r="I28" s="170"/>
      <c r="J28" s="170"/>
      <c r="K28" s="170"/>
      <c r="L28" s="170"/>
      <c r="M28" s="170"/>
      <c r="N28" s="170"/>
      <c r="O28" s="170"/>
      <c r="P28" s="170"/>
      <c r="Q28" s="170"/>
      <c r="R28" s="170"/>
      <c r="S28" s="170"/>
      <c r="T28" s="165"/>
      <c r="U28" s="170"/>
      <c r="V28" s="170"/>
      <c r="W28" s="170"/>
      <c r="X28" s="170"/>
      <c r="Y28" s="170"/>
      <c r="Z28" s="170"/>
      <c r="AA28" s="171"/>
      <c r="AB28" s="170"/>
    </row>
    <row r="29" spans="1:28" s="163" customFormat="1" ht="15.75" customHeight="1">
      <c r="A29" s="169" t="s">
        <v>1198</v>
      </c>
      <c r="B29" s="162"/>
      <c r="C29" s="162"/>
      <c r="D29" s="169"/>
      <c r="E29" s="169"/>
      <c r="F29" s="169"/>
      <c r="G29" s="169"/>
      <c r="H29" s="169"/>
      <c r="I29" s="169"/>
      <c r="J29" s="169"/>
      <c r="K29" s="169"/>
      <c r="L29" s="169"/>
      <c r="M29" s="169"/>
      <c r="N29" s="169"/>
      <c r="O29" s="169"/>
      <c r="P29" s="169"/>
      <c r="Q29" s="169"/>
      <c r="R29" s="169"/>
      <c r="S29" s="169"/>
      <c r="T29" s="162"/>
      <c r="U29" s="169"/>
      <c r="V29" s="169"/>
      <c r="W29" s="169"/>
      <c r="X29" s="169"/>
      <c r="Y29" s="169"/>
      <c r="Z29" s="169"/>
      <c r="AA29" s="169"/>
      <c r="AB29" s="169"/>
    </row>
    <row r="30" spans="1:28" s="167" customFormat="1" ht="15.75" customHeight="1">
      <c r="A30" s="170" t="s">
        <v>1199</v>
      </c>
      <c r="B30" s="165"/>
      <c r="C30" s="165"/>
      <c r="D30" s="170"/>
      <c r="E30" s="170"/>
      <c r="F30" s="170"/>
      <c r="G30" s="170"/>
      <c r="H30" s="170"/>
      <c r="I30" s="170"/>
      <c r="J30" s="170"/>
      <c r="K30" s="170"/>
      <c r="L30" s="170"/>
      <c r="M30" s="170"/>
      <c r="N30" s="170"/>
      <c r="O30" s="170"/>
      <c r="P30" s="170"/>
      <c r="Q30" s="170"/>
      <c r="R30" s="170"/>
      <c r="S30" s="170"/>
      <c r="T30" s="165"/>
      <c r="U30" s="170"/>
      <c r="V30" s="170"/>
      <c r="W30" s="170"/>
      <c r="X30" s="170"/>
      <c r="Y30" s="170"/>
      <c r="Z30" s="170"/>
      <c r="AA30" s="171"/>
      <c r="AB30" s="170"/>
    </row>
    <row r="31" spans="1:28" s="167" customFormat="1" ht="15.75" customHeight="1">
      <c r="A31" s="170" t="s">
        <v>1200</v>
      </c>
      <c r="B31" s="165"/>
      <c r="C31" s="165"/>
      <c r="D31" s="170"/>
      <c r="E31" s="170"/>
      <c r="F31" s="170"/>
      <c r="G31" s="170"/>
      <c r="H31" s="170"/>
      <c r="I31" s="170"/>
      <c r="J31" s="170"/>
      <c r="K31" s="170"/>
      <c r="L31" s="170"/>
      <c r="M31" s="170"/>
      <c r="N31" s="170"/>
      <c r="O31" s="170"/>
      <c r="P31" s="170"/>
      <c r="Q31" s="170"/>
      <c r="R31" s="170"/>
      <c r="S31" s="170"/>
      <c r="T31" s="165"/>
      <c r="U31" s="170"/>
      <c r="V31" s="170"/>
      <c r="W31" s="170"/>
      <c r="X31" s="170"/>
      <c r="Y31" s="170"/>
      <c r="Z31" s="170"/>
      <c r="AA31" s="171"/>
      <c r="AB31" s="170"/>
    </row>
    <row r="32" spans="1:28" s="167" customFormat="1" ht="15.75" customHeight="1">
      <c r="A32" s="170" t="s">
        <v>1201</v>
      </c>
      <c r="B32" s="165"/>
      <c r="C32" s="165"/>
      <c r="D32" s="170"/>
      <c r="E32" s="170"/>
      <c r="F32" s="170"/>
      <c r="G32" s="170"/>
      <c r="H32" s="170"/>
      <c r="I32" s="170"/>
      <c r="J32" s="170"/>
      <c r="K32" s="170"/>
      <c r="L32" s="170"/>
      <c r="M32" s="170"/>
      <c r="N32" s="170"/>
      <c r="O32" s="170"/>
      <c r="P32" s="170"/>
      <c r="Q32" s="170"/>
      <c r="R32" s="170"/>
      <c r="S32" s="170"/>
      <c r="T32" s="165"/>
      <c r="U32" s="170"/>
      <c r="V32" s="170"/>
      <c r="W32" s="170"/>
      <c r="X32" s="170"/>
      <c r="Y32" s="170"/>
      <c r="Z32" s="170"/>
      <c r="AA32" s="171"/>
      <c r="AB32" s="170"/>
    </row>
    <row r="33" spans="1:28" s="167" customFormat="1" ht="15.75" customHeight="1">
      <c r="A33" s="170" t="s">
        <v>1202</v>
      </c>
      <c r="B33" s="165"/>
      <c r="C33" s="165"/>
      <c r="D33" s="170"/>
      <c r="E33" s="170"/>
      <c r="F33" s="170"/>
      <c r="G33" s="170"/>
      <c r="H33" s="170"/>
      <c r="I33" s="170"/>
      <c r="J33" s="170"/>
      <c r="K33" s="170"/>
      <c r="L33" s="170"/>
      <c r="M33" s="170"/>
      <c r="N33" s="170"/>
      <c r="O33" s="170"/>
      <c r="P33" s="170"/>
      <c r="Q33" s="170"/>
      <c r="R33" s="170"/>
      <c r="S33" s="170"/>
      <c r="T33" s="165"/>
      <c r="U33" s="170"/>
      <c r="V33" s="170"/>
      <c r="W33" s="170"/>
      <c r="X33" s="170"/>
      <c r="Y33" s="170"/>
      <c r="Z33" s="170"/>
      <c r="AA33" s="171"/>
      <c r="AB33" s="170"/>
    </row>
    <row r="34" spans="1:28" s="167" customFormat="1" ht="15.75" customHeight="1">
      <c r="A34" s="170" t="s">
        <v>1203</v>
      </c>
      <c r="B34" s="165"/>
      <c r="C34" s="165"/>
      <c r="D34" s="170"/>
      <c r="E34" s="170"/>
      <c r="F34" s="170"/>
      <c r="G34" s="170"/>
      <c r="H34" s="170"/>
      <c r="I34" s="170"/>
      <c r="J34" s="170"/>
      <c r="K34" s="170"/>
      <c r="L34" s="170"/>
      <c r="M34" s="170"/>
      <c r="N34" s="170"/>
      <c r="O34" s="170"/>
      <c r="P34" s="170"/>
      <c r="Q34" s="170"/>
      <c r="R34" s="170"/>
      <c r="S34" s="170"/>
      <c r="T34" s="165"/>
      <c r="U34" s="170"/>
      <c r="V34" s="170"/>
      <c r="W34" s="170"/>
      <c r="X34" s="170"/>
      <c r="Y34" s="170"/>
      <c r="Z34" s="170"/>
      <c r="AA34" s="171"/>
      <c r="AB34" s="170"/>
    </row>
  </sheetData>
  <sheetProtection/>
  <mergeCells count="5">
    <mergeCell ref="A2:Z2"/>
    <mergeCell ref="A4:A6"/>
    <mergeCell ref="B5:B6"/>
    <mergeCell ref="C5:S5"/>
    <mergeCell ref="T5:A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黄培</dc:creator>
  <cp:keywords/>
  <dc:description/>
  <cp:lastModifiedBy>Windows</cp:lastModifiedBy>
  <cp:lastPrinted>2019-12-22T19:04:36Z</cp:lastPrinted>
  <dcterms:created xsi:type="dcterms:W3CDTF">2016-12-10T02:19:12Z</dcterms:created>
  <dcterms:modified xsi:type="dcterms:W3CDTF">2020-01-07T07:11:50Z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false</vt:bool>
  </property>
  <property fmtid="{D5CDD505-2E9C-101B-9397-08002B2CF9AE}" pid="4" name="KSORubyTemplateID">
    <vt:lpwstr>14</vt:lpwstr>
  </property>
</Properties>
</file>